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3.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4"/>
  <workbookPr filterPrivacy="1"/>
  <xr:revisionPtr revIDLastSave="0" documentId="13_ncr:1_{974100DD-55E9-4FD2-B423-3F47F91E60C0}" xr6:coauthVersionLast="36" xr6:coauthVersionMax="36" xr10:uidLastSave="{00000000-0000-0000-0000-000000000000}"/>
  <bookViews>
    <workbookView xWindow="28680" yWindow="-120" windowWidth="29040" windowHeight="15840" firstSheet="14" activeTab="18" xr2:uid="{00000000-000D-0000-FFFF-FFFF00000000}"/>
  </bookViews>
  <sheets>
    <sheet name="Index" sheetId="41" r:id="rId1"/>
    <sheet name="Table 1" sheetId="36" r:id="rId2"/>
    <sheet name="Table 2" sheetId="37" r:id="rId3"/>
    <sheet name="Table 3" sheetId="38" r:id="rId4"/>
    <sheet name="Table 4" sheetId="39" r:id="rId5"/>
    <sheet name="Table 5" sheetId="40" r:id="rId6"/>
    <sheet name="Table 6" sheetId="19" r:id="rId7"/>
    <sheet name="Table 7" sheetId="4" r:id="rId8"/>
    <sheet name="Table 8" sheetId="7" r:id="rId9"/>
    <sheet name=" Table 9" sheetId="14" r:id="rId10"/>
    <sheet name="Table 10" sheetId="9" r:id="rId11"/>
    <sheet name="Table 11" sheetId="48" r:id="rId12"/>
    <sheet name="Table 12" sheetId="16" r:id="rId13"/>
    <sheet name="Table 13" sheetId="17" r:id="rId14"/>
    <sheet name="Table 14" sheetId="18" r:id="rId15"/>
    <sheet name="Table 15" sheetId="20" r:id="rId16"/>
    <sheet name="Table 16" sheetId="21" r:id="rId17"/>
    <sheet name="Table 17" sheetId="22" r:id="rId18"/>
    <sheet name="Table 18" sheetId="25" r:id="rId19"/>
    <sheet name="Table 19" sheetId="23" r:id="rId20"/>
    <sheet name="Table 20" sheetId="44" r:id="rId21"/>
    <sheet name="Table 21" sheetId="27" r:id="rId22"/>
    <sheet name="Table 22" sheetId="28" r:id="rId23"/>
    <sheet name="Table 23" sheetId="31" r:id="rId24"/>
    <sheet name="Table 24" sheetId="29" r:id="rId25"/>
    <sheet name="Table 25" sheetId="30" r:id="rId26"/>
    <sheet name="Table 26" sheetId="32" r:id="rId27"/>
    <sheet name="Table 27" sheetId="33" r:id="rId28"/>
    <sheet name="Table 28" sheetId="34" r:id="rId29"/>
    <sheet name="Table 29" sheetId="35" r:id="rId30"/>
    <sheet name="Table 30" sheetId="45" r:id="rId31"/>
    <sheet name="Table 31" sheetId="47" r:id="rId32"/>
  </sheets>
  <calcPr calcId="191029"/>
</workbook>
</file>

<file path=xl/calcChain.xml><?xml version="1.0" encoding="utf-8"?>
<calcChain xmlns="http://schemas.openxmlformats.org/spreadsheetml/2006/main">
  <c r="B26" i="27" l="1"/>
  <c r="B28" i="35"/>
  <c r="B26" i="35"/>
  <c r="B28" i="16"/>
  <c r="B27" i="16"/>
  <c r="B26" i="16"/>
  <c r="U29" i="37" l="1"/>
  <c r="U28" i="37"/>
  <c r="U27" i="37"/>
  <c r="U26" i="37"/>
  <c r="U25" i="37"/>
  <c r="U24" i="37"/>
  <c r="U23" i="37"/>
  <c r="U22" i="37"/>
  <c r="U21" i="37"/>
  <c r="U20" i="37"/>
  <c r="U19" i="37"/>
  <c r="U18" i="37"/>
  <c r="U17" i="37"/>
  <c r="U16" i="37"/>
  <c r="U15" i="37"/>
  <c r="U14" i="37"/>
  <c r="U13" i="37"/>
  <c r="U12" i="37"/>
  <c r="U11" i="37"/>
  <c r="U10" i="37"/>
  <c r="U9" i="37"/>
  <c r="U8" i="37"/>
  <c r="U7" i="37"/>
  <c r="U6" i="37"/>
  <c r="U5" i="37"/>
  <c r="U4" i="37"/>
  <c r="U3" i="37"/>
  <c r="M11" i="32" l="1"/>
  <c r="L11" i="32"/>
  <c r="L31" i="32"/>
  <c r="L21" i="32"/>
  <c r="N4" i="32" l="1"/>
  <c r="N5" i="32"/>
  <c r="N6" i="32"/>
  <c r="N7" i="32"/>
  <c r="N8" i="32"/>
  <c r="N9" i="32"/>
  <c r="N10" i="32"/>
  <c r="N13" i="32"/>
  <c r="N14" i="32"/>
  <c r="N15" i="32"/>
  <c r="N16" i="32"/>
  <c r="N17" i="32"/>
  <c r="N18" i="32"/>
  <c r="N19" i="32"/>
  <c r="N20" i="32"/>
  <c r="N23" i="32"/>
  <c r="N24" i="32"/>
  <c r="N25" i="32"/>
  <c r="N26" i="32"/>
  <c r="N27" i="32"/>
  <c r="N28" i="32"/>
  <c r="N29" i="32"/>
  <c r="N30" i="32"/>
  <c r="N3" i="32"/>
  <c r="M4" i="32"/>
  <c r="M5" i="32"/>
  <c r="M6" i="32"/>
  <c r="M7" i="32"/>
  <c r="M8" i="32"/>
  <c r="M9" i="32"/>
  <c r="M10" i="32"/>
  <c r="M13" i="32"/>
  <c r="M14" i="32"/>
  <c r="M15" i="32"/>
  <c r="M16" i="32"/>
  <c r="M17" i="32"/>
  <c r="M18" i="32"/>
  <c r="M19" i="32"/>
  <c r="M20" i="32"/>
  <c r="M23" i="32"/>
  <c r="M24" i="32"/>
  <c r="M25" i="32"/>
  <c r="M26" i="32"/>
  <c r="M27" i="32"/>
  <c r="M28" i="32"/>
  <c r="M29" i="32"/>
  <c r="M30" i="32"/>
  <c r="M3" i="32"/>
  <c r="L4" i="32"/>
  <c r="L5" i="32"/>
  <c r="L6" i="32"/>
  <c r="L7" i="32"/>
  <c r="L8" i="32"/>
  <c r="L9" i="32"/>
  <c r="L10" i="32"/>
  <c r="L13" i="32"/>
  <c r="L14" i="32"/>
  <c r="L15" i="32"/>
  <c r="L16" i="32"/>
  <c r="L17" i="32"/>
  <c r="L18" i="32"/>
  <c r="L19" i="32"/>
  <c r="L20" i="32"/>
  <c r="L23" i="32"/>
  <c r="L24" i="32"/>
  <c r="L25" i="32"/>
  <c r="L26" i="32"/>
  <c r="L27" i="32"/>
  <c r="L28" i="32"/>
  <c r="L29" i="32"/>
  <c r="L30" i="32"/>
  <c r="L3" i="32"/>
  <c r="C41" i="23" l="1"/>
  <c r="C99" i="23"/>
  <c r="C11" i="23"/>
  <c r="G4" i="31" l="1"/>
  <c r="G5" i="31"/>
  <c r="G6" i="31"/>
  <c r="G7" i="31"/>
  <c r="G8" i="31"/>
  <c r="G3" i="31"/>
  <c r="F4" i="31"/>
  <c r="F5" i="31"/>
  <c r="F6" i="31"/>
  <c r="F7" i="31"/>
  <c r="F8" i="31"/>
  <c r="F3" i="31"/>
  <c r="C129" i="23" l="1"/>
  <c r="E129" i="23"/>
  <c r="C69" i="23"/>
  <c r="E69" i="23"/>
  <c r="S129" i="23" l="1"/>
  <c r="S69" i="23"/>
  <c r="C89" i="23"/>
  <c r="E89" i="23"/>
  <c r="C79" i="23"/>
  <c r="E79" i="23"/>
  <c r="E41" i="23"/>
  <c r="S79" i="23" l="1"/>
  <c r="S89" i="23"/>
  <c r="O79" i="23"/>
  <c r="C119" i="23" l="1"/>
  <c r="C109" i="23"/>
  <c r="E99" i="23"/>
  <c r="C31" i="23"/>
  <c r="C21" i="23"/>
  <c r="E11" i="23"/>
  <c r="C145" i="25"/>
  <c r="E10" i="22" l="1"/>
  <c r="E9" i="22"/>
  <c r="E8" i="22"/>
  <c r="E7" i="22"/>
  <c r="E6" i="22"/>
  <c r="E5" i="22"/>
  <c r="E4" i="22"/>
  <c r="E3" i="22"/>
</calcChain>
</file>

<file path=xl/sharedStrings.xml><?xml version="1.0" encoding="utf-8"?>
<sst xmlns="http://schemas.openxmlformats.org/spreadsheetml/2006/main" count="1522" uniqueCount="475">
  <si>
    <t>Betting product</t>
  </si>
  <si>
    <t>% of GGY</t>
  </si>
  <si>
    <t>customers</t>
  </si>
  <si>
    <t>All Betting</t>
  </si>
  <si>
    <t>Boxing</t>
  </si>
  <si>
    <t>Cricket</t>
  </si>
  <si>
    <t>Dogs</t>
  </si>
  <si>
    <t>e-sports</t>
  </si>
  <si>
    <t>Football</t>
  </si>
  <si>
    <t>Golf</t>
  </si>
  <si>
    <t>Horse</t>
  </si>
  <si>
    <t>other betting</t>
  </si>
  <si>
    <t>other sports</t>
  </si>
  <si>
    <t>Tennis</t>
  </si>
  <si>
    <t>Virtual</t>
  </si>
  <si>
    <t>Multiple Activity</t>
  </si>
  <si>
    <t>Unknown</t>
  </si>
  <si>
    <t>Age</t>
  </si>
  <si>
    <t>Total</t>
  </si>
  <si>
    <t>IMD</t>
  </si>
  <si>
    <t>All Ages</t>
  </si>
  <si>
    <t>under 21</t>
  </si>
  <si>
    <t>21-24</t>
  </si>
  <si>
    <t>25-34</t>
  </si>
  <si>
    <t>35-44</t>
  </si>
  <si>
    <t>45-54</t>
  </si>
  <si>
    <t>55-64</t>
  </si>
  <si>
    <t>65-74</t>
  </si>
  <si>
    <t>75+</t>
  </si>
  <si>
    <t>percent of GB population</t>
  </si>
  <si>
    <t>GGY-per-customer (£)</t>
  </si>
  <si>
    <t>Mean age</t>
  </si>
  <si>
    <t>% IMD = 1 or 2</t>
  </si>
  <si>
    <t>% males</t>
  </si>
  <si>
    <t>All IMDs</t>
  </si>
  <si>
    <t>GGY</t>
  </si>
  <si>
    <t>accounts per 1,000 population</t>
  </si>
  <si>
    <t>All ages</t>
  </si>
  <si>
    <t>One</t>
  </si>
  <si>
    <t>Two</t>
  </si>
  <si>
    <t>3 to 5</t>
  </si>
  <si>
    <t>6 to 10</t>
  </si>
  <si>
    <t>11 to 15</t>
  </si>
  <si>
    <t>16 to 20</t>
  </si>
  <si>
    <t>21 to 25</t>
  </si>
  <si>
    <t>26 to 50</t>
  </si>
  <si>
    <t>51 to 100</t>
  </si>
  <si>
    <t>101 to 200</t>
  </si>
  <si>
    <t>more than 200</t>
  </si>
  <si>
    <t>% of IMD1 or 2</t>
  </si>
  <si>
    <t>% Males</t>
  </si>
  <si>
    <t>won more than £20k</t>
  </si>
  <si>
    <t>won between £20k and £10k</t>
  </si>
  <si>
    <t>won between £10k and £5k</t>
  </si>
  <si>
    <t>won between £5k and £2k</t>
  </si>
  <si>
    <t>won between £2k and £1k</t>
  </si>
  <si>
    <t>won between £1k and £500</t>
  </si>
  <si>
    <t>won between £500 and £200</t>
  </si>
  <si>
    <t>won between £200 and £100</t>
  </si>
  <si>
    <t>won between £100 and £50</t>
  </si>
  <si>
    <t>won between £50 and £20</t>
  </si>
  <si>
    <t>won up to £20</t>
  </si>
  <si>
    <t>lost up to £20</t>
  </si>
  <si>
    <t>lost between £20 and £50</t>
  </si>
  <si>
    <t>lost between £50 and £100</t>
  </si>
  <si>
    <t>lost between £100 and £200</t>
  </si>
  <si>
    <t>lost between £200 and £500</t>
  </si>
  <si>
    <t>lost between £500 and £1k</t>
  </si>
  <si>
    <t>lost between £1k and £2k</t>
  </si>
  <si>
    <t>lost between £2k and £5k</t>
  </si>
  <si>
    <t>lost between £5k to £10k</t>
  </si>
  <si>
    <t>lost between £10k to £20k</t>
  </si>
  <si>
    <t>lost between £20k and £50k</t>
  </si>
  <si>
    <t>lost more than £50k</t>
  </si>
  <si>
    <t>Horses</t>
  </si>
  <si>
    <t>Overall</t>
  </si>
  <si>
    <t>lost &gt; £500 once</t>
  </si>
  <si>
    <t>lost &gt; £500 twice</t>
  </si>
  <si>
    <t>lost &gt; £500 &gt; 3 times</t>
  </si>
  <si>
    <t>lost &gt; £1,000 once</t>
  </si>
  <si>
    <t>lost &gt; £1,000 twice</t>
  </si>
  <si>
    <t>lost &gt; £1,000 &gt; 3 times</t>
  </si>
  <si>
    <t>Loss in a day</t>
  </si>
  <si>
    <t>Any bingo</t>
  </si>
  <si>
    <t>Any casino</t>
  </si>
  <si>
    <t>Any poker</t>
  </si>
  <si>
    <t>Any slots</t>
  </si>
  <si>
    <t>Any instant wins</t>
  </si>
  <si>
    <t>Bingo only</t>
  </si>
  <si>
    <t>Casino only</t>
  </si>
  <si>
    <t>Poker only</t>
  </si>
  <si>
    <t>Slots only</t>
  </si>
  <si>
    <t>Instant wins only</t>
  </si>
  <si>
    <t>Bingo and casino</t>
  </si>
  <si>
    <t>Bingo and poker</t>
  </si>
  <si>
    <t>Bingo and slots</t>
  </si>
  <si>
    <t>Bingo and instant wins</t>
  </si>
  <si>
    <t>Casino and slots</t>
  </si>
  <si>
    <t>Casino and instant wins</t>
  </si>
  <si>
    <t>Poker and slots</t>
  </si>
  <si>
    <t>Poker and instant wins</t>
  </si>
  <si>
    <t>Slots and instant wins</t>
  </si>
  <si>
    <t>Bingo and two or more others</t>
  </si>
  <si>
    <t>Casino and two or more others</t>
  </si>
  <si>
    <t>Poker and two or more others</t>
  </si>
  <si>
    <t>Slots and two or more others</t>
  </si>
  <si>
    <t>Instant wins and two or more others</t>
  </si>
  <si>
    <t>Three activities</t>
  </si>
  <si>
    <t>Four activities</t>
  </si>
  <si>
    <t>Five activities</t>
  </si>
  <si>
    <t>percent of online gaming accounts</t>
  </si>
  <si>
    <t>Activity</t>
  </si>
  <si>
    <t>Mean IMD</t>
  </si>
  <si>
    <t>% IMD 1 or 2</t>
  </si>
  <si>
    <t>% lost &gt;£1000</t>
  </si>
  <si>
    <t>[15,21)</t>
  </si>
  <si>
    <t>[21,25)</t>
  </si>
  <si>
    <t>[25,35)</t>
  </si>
  <si>
    <t>[35,45)</t>
  </si>
  <si>
    <t>[45,55)</t>
  </si>
  <si>
    <t>[55,65)</t>
  </si>
  <si>
    <t>[65,75)</t>
  </si>
  <si>
    <t>[75,101)</t>
  </si>
  <si>
    <t>30 mins to one hour</t>
  </si>
  <si>
    <t>1 to 2 hours</t>
  </si>
  <si>
    <t>2 to 4 hours</t>
  </si>
  <si>
    <t>4 to 10 hours</t>
  </si>
  <si>
    <t>10 to 24 hours</t>
  </si>
  <si>
    <t>24 hours to 48 hours</t>
  </si>
  <si>
    <t>48 to 96 hours (2 to 4 days)</t>
  </si>
  <si>
    <t>96 to 144 hours (4 to 6 days)</t>
  </si>
  <si>
    <t>144 to 192 hours (6 to 8 days)</t>
  </si>
  <si>
    <t>Session Length</t>
  </si>
  <si>
    <t>up to 1 hour</t>
  </si>
  <si>
    <t>more than 1 hour</t>
  </si>
  <si>
    <t>more than 2 hours</t>
  </si>
  <si>
    <t>more than 3 hours</t>
  </si>
  <si>
    <t>more than 4 hours</t>
  </si>
  <si>
    <t>more than 6 hours</t>
  </si>
  <si>
    <t>Hours</t>
  </si>
  <si>
    <t>Gross Gaming Yield</t>
  </si>
  <si>
    <t>Spend per Minute</t>
  </si>
  <si>
    <t>All Gaming</t>
  </si>
  <si>
    <t>Bingo</t>
  </si>
  <si>
    <t>Casino</t>
  </si>
  <si>
    <t>Poker</t>
  </si>
  <si>
    <t>Slots</t>
  </si>
  <si>
    <t>Instant Wins</t>
  </si>
  <si>
    <t>spend per customer</t>
  </si>
  <si>
    <t>hours per customer</t>
  </si>
  <si>
    <t>All</t>
  </si>
  <si>
    <t>% of bets</t>
  </si>
  <si>
    <t>Number of customers</t>
  </si>
  <si>
    <t>% of customers</t>
  </si>
  <si>
    <t>GGY per customer</t>
  </si>
  <si>
    <t>Males</t>
  </si>
  <si>
    <t>Total spend</t>
  </si>
  <si>
    <t>Mean spend</t>
  </si>
  <si>
    <t>Median spend</t>
  </si>
  <si>
    <t>Mean total stake</t>
  </si>
  <si>
    <t>Mean N bets</t>
  </si>
  <si>
    <t>Median N bets</t>
  </si>
  <si>
    <t>Mean stake</t>
  </si>
  <si>
    <t>Median stake</t>
  </si>
  <si>
    <t>Mean betting days</t>
  </si>
  <si>
    <t>Median betting days</t>
  </si>
  <si>
    <t>Mean ROR</t>
  </si>
  <si>
    <t>Winsorised ROR</t>
  </si>
  <si>
    <t>Group ROR</t>
  </si>
  <si>
    <t>All customers</t>
  </si>
  <si>
    <t>Females</t>
  </si>
  <si>
    <t>Age group</t>
  </si>
  <si>
    <t>Percent of GB population</t>
  </si>
  <si>
    <t>Percent of online betting accounts</t>
  </si>
  <si>
    <t>Accounts per 1,000 population</t>
  </si>
  <si>
    <t>Percent of betting GGY</t>
  </si>
  <si>
    <t>Percentage of losses on races</t>
  </si>
  <si>
    <t>% of total spend</t>
  </si>
  <si>
    <t>Median total stake</t>
  </si>
  <si>
    <t>Mean stake size</t>
  </si>
  <si>
    <t>Median stake size</t>
  </si>
  <si>
    <t>Mean rate of return</t>
  </si>
  <si>
    <t>All betting</t>
  </si>
  <si>
    <t>Football betting</t>
  </si>
  <si>
    <t>Horse race betting</t>
  </si>
  <si>
    <t>% of spend</t>
  </si>
  <si>
    <t>Median N Bets</t>
  </si>
  <si>
    <t>Winsor ROR</t>
  </si>
  <si>
    <t>Virtual betting</t>
  </si>
  <si>
    <t>E-sports</t>
  </si>
  <si>
    <t>IMD decile</t>
  </si>
  <si>
    <t>Number of betting activities</t>
  </si>
  <si>
    <t>Upper quartile loss</t>
  </si>
  <si>
    <t>% for which horses and dogs is &gt;80% of losses</t>
  </si>
  <si>
    <t>% for which sports betting is &gt;80% of losses</t>
  </si>
  <si>
    <t>Number of betting days</t>
  </si>
  <si>
    <t>Weighted number of customers</t>
  </si>
  <si>
    <t>Percentage of customers</t>
  </si>
  <si>
    <t>Median loss</t>
  </si>
  <si>
    <t>Pre-match football</t>
  </si>
  <si>
    <t>In-play football</t>
  </si>
  <si>
    <t>In-play tennis</t>
  </si>
  <si>
    <t>Other betting</t>
  </si>
  <si>
    <t>Spend grouping</t>
  </si>
  <si>
    <t>% lost &gt;80% on sports betting</t>
  </si>
  <si>
    <t>% lost &gt;80% on race betting</t>
  </si>
  <si>
    <t>% lost&gt;80% on other betting</t>
  </si>
  <si>
    <t>Upper quartile of loss</t>
  </si>
  <si>
    <t>% for which casino is &gt;80% of losses</t>
  </si>
  <si>
    <t>% for which poker is &gt;80% of losses</t>
  </si>
  <si>
    <t>% for which slots is &gt;80% of losses</t>
  </si>
  <si>
    <t>% for which instant wins is &gt;80% of losses</t>
  </si>
  <si>
    <t>% for which no single activity is &gt;80% of losses</t>
  </si>
  <si>
    <t># of customers</t>
  </si>
  <si>
    <t>Winsor spend</t>
  </si>
  <si>
    <t>Median rate of return</t>
  </si>
  <si>
    <t>Winsor rate of return</t>
  </si>
  <si>
    <t>% time on bingo</t>
  </si>
  <si>
    <t>% time on casino</t>
  </si>
  <si>
    <t>% time on poker</t>
  </si>
  <si>
    <t>% time on slots</t>
  </si>
  <si>
    <t>% time on instant wins</t>
  </si>
  <si>
    <t>% time &gt;80% on bingo</t>
  </si>
  <si>
    <t>% time &gt;80% on casino</t>
  </si>
  <si>
    <t>% time &gt;80% on poker</t>
  </si>
  <si>
    <t>% time &gt;80% on slots</t>
  </si>
  <si>
    <t>% time &gt;80% on instant wins</t>
  </si>
  <si>
    <t>% of spend from betting</t>
  </si>
  <si>
    <t>% of spend from gaming</t>
  </si>
  <si>
    <t>% for which betting is &gt;80% of spend</t>
  </si>
  <si>
    <t>% for which gaming is &gt;80% of spend</t>
  </si>
  <si>
    <t>% betting only customers</t>
  </si>
  <si>
    <t>% gaming only customers</t>
  </si>
  <si>
    <t>% dual customers</t>
  </si>
  <si>
    <t>Mean # of gambles</t>
  </si>
  <si>
    <t>Median # of gambles</t>
  </si>
  <si>
    <t>Mean gambling days</t>
  </si>
  <si>
    <t>Median gambling days</t>
  </si>
  <si>
    <t>Mean # of sessions</t>
  </si>
  <si>
    <t>Mean mean session length</t>
  </si>
  <si>
    <t>Median mean sessions length</t>
  </si>
  <si>
    <t>All gaming: all</t>
  </si>
  <si>
    <t>All gaming: male</t>
  </si>
  <si>
    <t>All gaming: female</t>
  </si>
  <si>
    <t>Bingo: all</t>
  </si>
  <si>
    <t>Bingo: male</t>
  </si>
  <si>
    <t>Bingo: female</t>
  </si>
  <si>
    <t>Casino: all</t>
  </si>
  <si>
    <t>Casino: male</t>
  </si>
  <si>
    <t>Casino: female</t>
  </si>
  <si>
    <t>Poker: all</t>
  </si>
  <si>
    <t>Poker: male</t>
  </si>
  <si>
    <t>Poker: female</t>
  </si>
  <si>
    <t>Slots: all</t>
  </si>
  <si>
    <t>Slots: male</t>
  </si>
  <si>
    <t>Slots: female</t>
  </si>
  <si>
    <t>Instant wins: all</t>
  </si>
  <si>
    <t>Instant wins: male</t>
  </si>
  <si>
    <t>Instant wins: female</t>
  </si>
  <si>
    <t>Median mean session length</t>
  </si>
  <si>
    <t>Median  # of gamblers</t>
  </si>
  <si>
    <t>Mean # of gamblers</t>
  </si>
  <si>
    <t>% of customer</t>
  </si>
  <si>
    <t>Mean N gamblers</t>
  </si>
  <si>
    <t>Median N gamblers</t>
  </si>
  <si>
    <t>Mean # number of sessions</t>
  </si>
  <si>
    <t>Mean mean sessions length</t>
  </si>
  <si>
    <t>Bingo only sessions</t>
  </si>
  <si>
    <t>Live casino only sessions</t>
  </si>
  <si>
    <t>Virtual casino only sessions</t>
  </si>
  <si>
    <t>Slots only sessions</t>
  </si>
  <si>
    <t>Poker only sessions</t>
  </si>
  <si>
    <t>Tournament pokers only sessions</t>
  </si>
  <si>
    <t>Instant wins only sessions</t>
  </si>
  <si>
    <t># of sessions</t>
  </si>
  <si>
    <t>% of sessions</t>
  </si>
  <si>
    <t># of players</t>
  </si>
  <si>
    <t>% of players</t>
  </si>
  <si>
    <t>% Late night</t>
  </si>
  <si>
    <t># players who did this once</t>
  </si>
  <si>
    <t># players who did this twice</t>
  </si>
  <si>
    <t># players who did this thrice</t>
  </si>
  <si>
    <t># players who did this 6-11 times</t>
  </si>
  <si>
    <t># players who did this 4-5 times</t>
  </si>
  <si>
    <t># players who did this 12+ times</t>
  </si>
  <si>
    <t>Mean spend per minute</t>
  </si>
  <si>
    <t>Late night bingo only sessions</t>
  </si>
  <si>
    <t>Late night live casino only sessions</t>
  </si>
  <si>
    <t>Late night virtual casino only sessions</t>
  </si>
  <si>
    <t>Late night slots only sessions</t>
  </si>
  <si>
    <t>Late night poker only sessions</t>
  </si>
  <si>
    <t>Late night tournament poker only sessions</t>
  </si>
  <si>
    <t>Late night instant wins only sessions</t>
  </si>
  <si>
    <t>All gambling: all accounts</t>
  </si>
  <si>
    <t>All gambling: male</t>
  </si>
  <si>
    <t>All gambling: female</t>
  </si>
  <si>
    <t>Betting spend</t>
  </si>
  <si>
    <t>% of betting spend</t>
  </si>
  <si>
    <t>Gaming spend</t>
  </si>
  <si>
    <t>% of gaming spend</t>
  </si>
  <si>
    <t>Mean total spend</t>
  </si>
  <si>
    <t>Mean gambling spend</t>
  </si>
  <si>
    <t>Median gambling spend</t>
  </si>
  <si>
    <t>Mean betting spend</t>
  </si>
  <si>
    <t>Median betting spend</t>
  </si>
  <si>
    <t>Mean gaming spend</t>
  </si>
  <si>
    <t>Median gaming spend</t>
  </si>
  <si>
    <t>% share of betting in total spend</t>
  </si>
  <si>
    <t>% share of gaming in total spend</t>
  </si>
  <si>
    <t>Number of bets</t>
  </si>
  <si>
    <t>Bets per customer</t>
  </si>
  <si>
    <t>% of stakes</t>
  </si>
  <si>
    <t>% of operator win</t>
  </si>
  <si>
    <t>Minimum total stakes</t>
  </si>
  <si>
    <t>Sports betting</t>
  </si>
  <si>
    <t>Race betting</t>
  </si>
  <si>
    <t>All betting (Age)</t>
  </si>
  <si>
    <t>All betting (IMD)</t>
  </si>
  <si>
    <t>Football betting (Age)</t>
  </si>
  <si>
    <t>Football betting (IMD)</t>
  </si>
  <si>
    <t>Horse betting (Age)</t>
  </si>
  <si>
    <t>Horse betting (IMD)</t>
  </si>
  <si>
    <t>Median median pseudo odds</t>
  </si>
  <si>
    <t>Patterns of Play: Account Analysis.</t>
  </si>
  <si>
    <t>Percent male</t>
  </si>
  <si>
    <t xml:space="preserve">Top x% of total stakes </t>
  </si>
  <si>
    <t>% male</t>
  </si>
  <si>
    <t>Mean maximum return on the bet</t>
  </si>
  <si>
    <t>Median maximum return on the bet</t>
  </si>
  <si>
    <t>Age-group</t>
  </si>
  <si>
    <t>percent of gaming GGY</t>
  </si>
  <si>
    <t>More than 192 hours (more than 8 days)</t>
  </si>
  <si>
    <t>Up to 30 mins</t>
  </si>
  <si>
    <t># play who did this 6-11 times</t>
  </si>
  <si>
    <t>Player who…</t>
  </si>
  <si>
    <t>Mean Age</t>
  </si>
  <si>
    <t>% both</t>
  </si>
  <si>
    <t>used deposit limits</t>
  </si>
  <si>
    <t>used time-outs</t>
  </si>
  <si>
    <t>self-excluded</t>
  </si>
  <si>
    <t>used reality checks</t>
  </si>
  <si>
    <t>were contacted</t>
  </si>
  <si>
    <t>were called</t>
  </si>
  <si>
    <t>Profile of players using self-management tools or receiving safer gambling interventions</t>
  </si>
  <si>
    <t>Deposit limit range</t>
  </si>
  <si>
    <t>up to £20</t>
  </si>
  <si>
    <t>£20 to £50</t>
  </si>
  <si>
    <t>£50 to £100</t>
  </si>
  <si>
    <t>£100 to £200</t>
  </si>
  <si>
    <t>£200 to £500</t>
  </si>
  <si>
    <t>Distribution of deposit limit where the time frame has been converted to monthly for all known deposit limit durations</t>
  </si>
  <si>
    <t>£500 to £1,000</t>
  </si>
  <si>
    <t>£1,000 to £2,000</t>
  </si>
  <si>
    <t>£2,000 to £5,000</t>
  </si>
  <si>
    <t>£5,000 to £10,000</t>
  </si>
  <si>
    <t>£10,000 to £20,000</t>
  </si>
  <si>
    <t>£20,000 to £50,000</t>
  </si>
  <si>
    <t>more than £50,000</t>
  </si>
  <si>
    <t>All gaming</t>
  </si>
  <si>
    <t>percentage of customers</t>
  </si>
  <si>
    <t>Minimum stake</t>
  </si>
  <si>
    <t>Live casino</t>
  </si>
  <si>
    <t>Virtual casino</t>
  </si>
  <si>
    <t>Tournament poker</t>
  </si>
  <si>
    <t>Instant wins</t>
  </si>
  <si>
    <t>Mean spend, £</t>
  </si>
  <si>
    <t>% betting only</t>
  </si>
  <si>
    <t>% gaming only</t>
  </si>
  <si>
    <t>% spend more than £1,000</t>
  </si>
  <si>
    <t>% spend more than £2,000</t>
  </si>
  <si>
    <t>Table 1: Subjects of betting</t>
  </si>
  <si>
    <t>Table 2: Betting by age group and gender</t>
  </si>
  <si>
    <t>Table 3: Betting accounts and GGY by age-group</t>
  </si>
  <si>
    <t>Table 4: Shares of sports betting and race betting by age-group</t>
  </si>
  <si>
    <t>Table 5: Betting by Index of Multiple Deprivation decile</t>
  </si>
  <si>
    <t>Table 6: Betting on virtuals and e-sports by age and IMD</t>
  </si>
  <si>
    <t>Table 7: Number of betting activities</t>
  </si>
  <si>
    <t>Table 8 Number of betting days</t>
  </si>
  <si>
    <t>Concentration of spending in gaming products</t>
  </si>
  <si>
    <t>Subjects of betting</t>
  </si>
  <si>
    <t>Betting by age group and gender</t>
  </si>
  <si>
    <t>Betting accounts and GGY by age-group</t>
  </si>
  <si>
    <t>Shares of sports betting and race betting by age-group</t>
  </si>
  <si>
    <t>Betting by Index of Multiple Deprivation decile</t>
  </si>
  <si>
    <t>Betting on virtuals and e-sports</t>
  </si>
  <si>
    <t>Share of operator win by share of total stakes</t>
  </si>
  <si>
    <t>Wins and losses from betting</t>
  </si>
  <si>
    <t>Heavy loss betting days</t>
  </si>
  <si>
    <t>Risk taking in betting</t>
  </si>
  <si>
    <t>Gaming activities</t>
  </si>
  <si>
    <t>Gaming statistics by age and gender</t>
  </si>
  <si>
    <t>Gaming accounts and GGY by age group</t>
  </si>
  <si>
    <t xml:space="preserve">Gaming by Index of Multiple Deprivation Decile </t>
  </si>
  <si>
    <t xml:space="preserve">Regular players in gaming activities </t>
  </si>
  <si>
    <t xml:space="preserve">Wins and losses from gaming </t>
  </si>
  <si>
    <t>Time spent on gaming over the year</t>
  </si>
  <si>
    <t>Time and money spent on different gaming activities</t>
  </si>
  <si>
    <t>Session duration</t>
  </si>
  <si>
    <t>Late night gaming sessions</t>
  </si>
  <si>
    <t>All gambling activity by age</t>
  </si>
  <si>
    <t>All gambling: frequency, stakes and spend by age</t>
  </si>
  <si>
    <t>All gambling spend by Index of Multiple Deprivation decile</t>
  </si>
  <si>
    <t>Wins and losses from all gambling</t>
  </si>
  <si>
    <t>0 to 1%</t>
  </si>
  <si>
    <t>1 to 5%</t>
  </si>
  <si>
    <t>5 to 10%</t>
  </si>
  <si>
    <t>10 to 20%</t>
  </si>
  <si>
    <t>20 to 30%</t>
  </si>
  <si>
    <t>30 to 40%</t>
  </si>
  <si>
    <t>40 to 50%</t>
  </si>
  <si>
    <t>50 to 60%</t>
  </si>
  <si>
    <t>60 to 70%</t>
  </si>
  <si>
    <t>70 to 80%</t>
  </si>
  <si>
    <t>80 to 90%</t>
  </si>
  <si>
    <t>90 to 95%</t>
  </si>
  <si>
    <t>Table 9 Concentration of betting</t>
  </si>
  <si>
    <t>Table 10: Share of operator win by share of total stakes</t>
  </si>
  <si>
    <t>Table 31: Distribution of deposit limit where the time frame has been converted to monthly for all known deposit limit durations</t>
  </si>
  <si>
    <t>Table 30: Profile of players using self-management tools or receiving safer gambling interventions</t>
  </si>
  <si>
    <t>Table 29: Wins and losses from all gambling</t>
  </si>
  <si>
    <t>Table 27: All gambling: frequency, stakes and spend by age</t>
  </si>
  <si>
    <t>Table 26: All gambling activity by age</t>
  </si>
  <si>
    <t xml:space="preserve">Table 25: Late night gaming sessions </t>
  </si>
  <si>
    <t>Table 24: Session duration</t>
  </si>
  <si>
    <t>Table 23: Time and money spent on different gaming activities</t>
  </si>
  <si>
    <t>Table 22: Time spent on gaming over the year</t>
  </si>
  <si>
    <t xml:space="preserve">Table 21: Wins and losses from gaming </t>
  </si>
  <si>
    <t>Table 20: Concentration of spending in gaming products</t>
  </si>
  <si>
    <t xml:space="preserve">Table 19: Regular players in gaming activities </t>
  </si>
  <si>
    <t xml:space="preserve">Table 18: Gaming by Index of Multiple Deprivation Decile </t>
  </si>
  <si>
    <t>Table 17: Gaming accounts and GGY by age group</t>
  </si>
  <si>
    <t>Table 16: Gaming statistics by age and gender</t>
  </si>
  <si>
    <t>Table 15: Gaming activities</t>
  </si>
  <si>
    <t>Table 14: Risk taking in betting</t>
  </si>
  <si>
    <t>Table 13: Heavy loss betting days</t>
  </si>
  <si>
    <t>Table 12: Wins and losses from betting</t>
  </si>
  <si>
    <t>Percentage rates-of-return to customers with different levels of betting turnover</t>
  </si>
  <si>
    <t>Concentration of betting</t>
  </si>
  <si>
    <t>Winsor mean RoR</t>
  </si>
  <si>
    <t>Table 11: Percentage rates-of-return to customers with different levels of betting turnover</t>
  </si>
  <si>
    <t>Table 28: All gambling spend by Index of Multiple Deprivation decile</t>
  </si>
  <si>
    <t xml:space="preserve">    In-Play Football</t>
  </si>
  <si>
    <t xml:space="preserve">   In-Play Tennis</t>
  </si>
  <si>
    <t>W</t>
  </si>
  <si>
    <t>Casino and poker</t>
  </si>
  <si>
    <t xml:space="preserve">% of spend from betting </t>
  </si>
  <si>
    <t xml:space="preserve">    Pre-Match Football</t>
  </si>
  <si>
    <t xml:space="preserve">     Pre-Match Tennis</t>
  </si>
  <si>
    <t>% for which sports betting is &gt;80% losses</t>
  </si>
  <si>
    <t>Winsorised ROR is the Winsorised Mean ROR. Winsorised means are calculated by replacing the 5% most extreme values at either end of the distribution with next-highest value just outside the 5% of outliers.</t>
  </si>
  <si>
    <t>Mean ROR is the mean rate of return for individuals in a group. ROR for a single customer is the proportion of stakes lost during the year and is calculated as ROR = (money won - money staked)/(money staked)</t>
  </si>
  <si>
    <t>Group ROR shows the rate of return calculated at the level of the group.</t>
  </si>
  <si>
    <t>Means and medians are calculated over the year. For example, mean spend on all betting over the entire year for customers aged under 21 is £63.74.</t>
  </si>
  <si>
    <t>Notes:</t>
  </si>
  <si>
    <t>Percentage of losses on sports shows the percentage of money lost by a group on sports betting. For example, 75.18% of money lost to operators by individuals aged under 21 is from sports betting.</t>
  </si>
  <si>
    <t>Percentile</t>
  </si>
  <si>
    <t>pseudo-odds are calculated from the maximum return a bet can give. In the case of simple win-lose bets, this is the same as the actual odds. However, some bets have more complicated pay-back structures such that no single figures can summarise the odds.</t>
  </si>
  <si>
    <t>% of customers is calculated as the percentage of customers who took part in the gaming activity group during the whole year.</t>
  </si>
  <si>
    <t>Regular players are defined as describing any customer who engaged in at least 50 sessions in the year where the particular gaming product was played.</t>
  </si>
  <si>
    <t>Example interpretation: the second row for each product shows the share of operator win from the top 1% of customers ranked according to total stakes over the year</t>
  </si>
  <si>
    <t>minimim stake is the minimum annual stake of all indivudals in the group. For example, of the customers who were in the top 1% according to annual stakes, the minimum annual stakes on bingo was £3,398.79.</t>
  </si>
  <si>
    <t>% for which bingo is &gt;80% of losses</t>
  </si>
  <si>
    <t>% of players who did this</t>
  </si>
  <si>
    <t>Means and medians are calculated over the session.</t>
  </si>
  <si>
    <t>the method for calculating the deposit limit for each customer is explained in Technical Report 2, Chapter 2.4.2.</t>
  </si>
  <si>
    <t>GGY is the Gross Gambling Yield: the amount of money staked that is retained by the operator(s).</t>
  </si>
  <si>
    <t>Population data are based on ONS mid-year estimates of the 17+ population in England, Scotland and Wales in 2018.</t>
  </si>
  <si>
    <t>Mean spend on e-sports in IMD4 and IMD5 is negative: players in aggregate won money from operators.</t>
  </si>
  <si>
    <t xml:space="preserve">Nevertheless 'mean RoR' is negative in each of these categories. Mean RoR is calculated by averaging across players, which gives equal weight to each player regardless of how much money they staked. </t>
  </si>
  <si>
    <t>Minimum total stakes shows, for all customers in a group, the minimum total stakes during the year. For example, for 'All betting'  for the group of customers in the top 1% by amount bet, the individual with the minimum total stakes had staked 30,493.45.</t>
  </si>
  <si>
    <t>Patterns of Play: Account Analysis</t>
  </si>
  <si>
    <t>Interpretation (example): The customers who were responsible for 5% of stakes on horses (when ordered by stake size over the year) provided the operators with 2.31% of their yield from horses.</t>
  </si>
  <si>
    <t>A 'betting activity' is a product group such as 'football betting' or' horse race betting' or 'cricket betting'</t>
  </si>
  <si>
    <t>Percent of losses on sports</t>
  </si>
  <si>
    <t>Patterns of Play: Technical Report 2- Account Data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</si>
</sst>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000"/>
    <numFmt numFmtId="167" formatCode="#,##0.000"/>
    <numFmt numFmtId="168" formatCode="###0"/>
    <numFmt numFmtId="169" formatCode="#,##0_ ;\-#,##0\ "/>
    <numFmt numFmtId="170" formatCode="0.00000%"/>
    <numFmt numFmtId="171" formatCode="0.000000"/>
    <numFmt numFmtId="172" formatCode="#,##0.00000"/>
  </numFmts>
  <fonts count="35">
    <font>
      <sz val="10"/>
      <color theme="1"/>
      <name val="Times New Roman"/>
      <family val="2"/>
    </font>
    <fon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sz val="10"/>
      <color rgb="FFFF0000"/>
      <name val="Times New Roman"/>
      <family val="2"/>
    </font>
    <font>
      <sz val="10"/>
      <color theme="1"/>
      <name val="Times New Roman"/>
      <family val="2"/>
    </font>
    <font>
      <b/>
      <sz val="14"/>
      <color rgb="FFFFFFFF"/>
      <name val="HelveticaNeue LT 67 MdCn"/>
      <family val="2"/>
    </font>
    <font>
      <b/>
      <sz val="10"/>
      <color rgb="FF000000"/>
      <name val="HelveticaNeue LT 55 Roman"/>
      <family val="2"/>
    </font>
    <font>
      <sz val="10"/>
      <color rgb="FF000000"/>
      <name val="HelveticaNeue LT 55 Roman"/>
      <family val="2"/>
    </font>
    <font>
      <sz val="8"/>
      <color rgb="FF000000"/>
      <name val="HelveticaNeue LT 55 Roman"/>
      <family val="2"/>
    </font>
    <font>
      <b/>
      <sz val="10"/>
      <color theme="1"/>
      <name val="HelveticaNeue LT 55 Roman"/>
      <family val="2"/>
    </font>
    <font>
      <sz val="10"/>
      <color theme="1"/>
      <name val="HelveticaNeue LT 55 Roman"/>
      <family val="2"/>
    </font>
    <font>
      <sz val="8"/>
      <color theme="1"/>
      <name val="HelveticaNeue LT 55 Roman"/>
      <family val="2"/>
    </font>
    <font>
      <sz val="10"/>
      <name val="HelveticaNeue LT 55 Roman"/>
      <family val="2"/>
    </font>
    <font>
      <i/>
      <sz val="10"/>
      <color theme="1"/>
      <name val="HelveticaNeue LT 55 Roman"/>
      <family val="2"/>
    </font>
    <font>
      <b/>
      <sz val="10"/>
      <name val="HelveticaNeue LT 55 Roman"/>
      <family val="2"/>
    </font>
    <font>
      <b/>
      <sz val="10"/>
      <color theme="1"/>
      <name val="Times New Roman"/>
      <family val="2"/>
    </font>
    <font>
      <b/>
      <sz val="10"/>
      <color rgb="FFFFFFFF"/>
      <name val="HelveticaNeue LT 55 Roman"/>
      <family val="2"/>
    </font>
    <font>
      <i/>
      <sz val="10"/>
      <name val="HelveticaNeue LT 55 Roman"/>
      <family val="2"/>
    </font>
    <font>
      <i/>
      <sz val="10"/>
      <color theme="1"/>
      <name val="Times New Roman"/>
      <family val="2"/>
    </font>
    <font>
      <b/>
      <sz val="12"/>
      <color rgb="FFFF0000"/>
      <name val="Times New Roman"/>
      <family val="1"/>
    </font>
    <font>
      <b/>
      <sz val="10"/>
      <color rgb="FFFF0000"/>
      <name val="HelveticaNeue LT 55 Roman"/>
    </font>
    <font>
      <b/>
      <sz val="10"/>
      <color rgb="FFFF0000"/>
      <name val="Times New Roman"/>
      <family val="1"/>
    </font>
    <font>
      <b/>
      <sz val="11"/>
      <color rgb="FFFF0000"/>
      <name val="Times New Roman"/>
      <family val="1"/>
    </font>
    <font>
      <b/>
      <sz val="14"/>
      <color rgb="FFFF0000"/>
      <name val="Times New Roman"/>
      <family val="1"/>
    </font>
    <font>
      <b/>
      <sz val="14"/>
      <color rgb="FFFF0000"/>
      <name val="HelveticaNeue LT 67 MdCn"/>
      <family val="2"/>
    </font>
    <font>
      <i/>
      <sz val="10"/>
      <color theme="1" tint="0.499984740745262"/>
      <name val="HelveticaNeue LT 55 Roman"/>
    </font>
    <font>
      <b/>
      <sz val="10"/>
      <name val="HelveticaNeue LT 55 Roman"/>
    </font>
    <font>
      <sz val="10"/>
      <name val="Times New Roman"/>
      <family val="2"/>
    </font>
    <font>
      <sz val="10"/>
      <name val="Times New Roman"/>
      <family val="1"/>
    </font>
    <font>
      <sz val="8"/>
      <name val="HelveticaNeue LT 55 Roman"/>
      <family val="2"/>
    </font>
    <font>
      <b/>
      <sz val="8"/>
      <color theme="1"/>
      <name val="HelveticaNeue LT 55 Roman"/>
      <family val="2"/>
    </font>
    <font>
      <u/>
      <sz val="10"/>
      <color theme="10"/>
      <name val="Times New Roman"/>
      <family val="2"/>
    </font>
    <font>
      <u/>
      <sz val="10"/>
      <color theme="10"/>
      <name val="HelveticaNeue LT 55 Roman"/>
      <family val="2"/>
    </font>
  </fonts>
  <fills count="3">
    <fill>
      <patternFill patternType="none"/>
    </fill>
    <fill>
      <patternFill patternType="gray125"/>
    </fill>
    <fill>
      <patternFill patternType="solid">
        <fgColor rgb="FF000000"/>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0" fontId="33" fillId="0" borderId="0" applyNumberFormat="0" applyFill="0" applyBorder="0" applyAlignment="0" applyProtection="0"/>
  </cellStyleXfs>
  <cellXfs count="221">
    <xf numFmtId="0" fontId="0" fillId="0" borderId="0" xfId="0"/>
    <xf numFmtId="3" fontId="0" fillId="0" borderId="0" xfId="0" applyNumberFormat="1"/>
    <xf numFmtId="4" fontId="0" fillId="0" borderId="0" xfId="0" applyNumberFormat="1"/>
    <xf numFmtId="2" fontId="0" fillId="0" borderId="0" xfId="0" applyNumberFormat="1"/>
    <xf numFmtId="165" fontId="0" fillId="0" borderId="0" xfId="0" applyNumberFormat="1"/>
    <xf numFmtId="0" fontId="2" fillId="0" borderId="0" xfId="0" applyFont="1"/>
    <xf numFmtId="0" fontId="3" fillId="0" borderId="0" xfId="0" applyFont="1"/>
    <xf numFmtId="2" fontId="3" fillId="0" borderId="0" xfId="0" applyNumberFormat="1" applyFont="1"/>
    <xf numFmtId="166" fontId="0" fillId="0" borderId="0" xfId="0" applyNumberFormat="1"/>
    <xf numFmtId="0" fontId="4" fillId="0" borderId="0" xfId="0" applyFont="1"/>
    <xf numFmtId="3" fontId="4" fillId="0" borderId="0" xfId="0" applyNumberFormat="1" applyFont="1"/>
    <xf numFmtId="4" fontId="4" fillId="0" borderId="0" xfId="0" applyNumberFormat="1" applyFont="1"/>
    <xf numFmtId="0" fontId="3" fillId="0" borderId="0" xfId="0" applyFont="1" applyBorder="1"/>
    <xf numFmtId="2" fontId="3" fillId="0" borderId="0" xfId="0" applyNumberFormat="1" applyFont="1" applyBorder="1"/>
    <xf numFmtId="1" fontId="0" fillId="0" borderId="0" xfId="0" applyNumberFormat="1"/>
    <xf numFmtId="167" fontId="0" fillId="0" borderId="0" xfId="0" applyNumberFormat="1"/>
    <xf numFmtId="2" fontId="5" fillId="0" borderId="0" xfId="0" applyNumberFormat="1" applyFont="1"/>
    <xf numFmtId="0" fontId="8" fillId="0" borderId="0" xfId="3" applyFont="1" applyAlignment="1">
      <alignment horizontal="right" wrapText="1"/>
    </xf>
    <xf numFmtId="0" fontId="10" fillId="0" borderId="0" xfId="14" applyFont="1" applyAlignment="1">
      <alignment horizontal="left" vertical="top" wrapText="1"/>
    </xf>
    <xf numFmtId="0" fontId="11" fillId="0" borderId="0" xfId="0" applyFont="1"/>
    <xf numFmtId="0" fontId="12" fillId="0" borderId="2" xfId="0" applyFont="1" applyBorder="1"/>
    <xf numFmtId="0" fontId="12" fillId="0" borderId="2" xfId="0" applyNumberFormat="1" applyFont="1" applyBorder="1"/>
    <xf numFmtId="0" fontId="12" fillId="0" borderId="0" xfId="0" applyFont="1"/>
    <xf numFmtId="0" fontId="12" fillId="0" borderId="0" xfId="0" applyNumberFormat="1" applyFont="1" applyBorder="1"/>
    <xf numFmtId="0" fontId="12" fillId="0" borderId="0" xfId="0" applyNumberFormat="1" applyFont="1"/>
    <xf numFmtId="0" fontId="12" fillId="0" borderId="0" xfId="0" applyFont="1" applyBorder="1"/>
    <xf numFmtId="0" fontId="12" fillId="0" borderId="3" xfId="0" applyFont="1" applyBorder="1"/>
    <xf numFmtId="2" fontId="11" fillId="0" borderId="0" xfId="0" applyNumberFormat="1" applyFont="1"/>
    <xf numFmtId="0" fontId="0" fillId="0" borderId="0" xfId="0"/>
    <xf numFmtId="0" fontId="12" fillId="0" borderId="1" xfId="0" applyFont="1" applyBorder="1"/>
    <xf numFmtId="0" fontId="12" fillId="0" borderId="1" xfId="0" applyNumberFormat="1" applyFont="1" applyBorder="1"/>
    <xf numFmtId="0" fontId="9" fillId="0" borderId="0" xfId="8" applyFont="1" applyBorder="1" applyAlignment="1">
      <alignment horizontal="left" vertical="center" wrapText="1"/>
    </xf>
    <xf numFmtId="0" fontId="9" fillId="0" borderId="0" xfId="10" applyFont="1" applyBorder="1" applyAlignment="1">
      <alignment horizontal="left" vertical="center" wrapText="1"/>
    </xf>
    <xf numFmtId="169" fontId="12" fillId="0" borderId="0" xfId="15" applyNumberFormat="1" applyFont="1"/>
    <xf numFmtId="169" fontId="12" fillId="0" borderId="1" xfId="15" applyNumberFormat="1" applyFont="1" applyBorder="1"/>
    <xf numFmtId="2" fontId="12" fillId="0" borderId="0" xfId="0" applyNumberFormat="1" applyFont="1"/>
    <xf numFmtId="2" fontId="12" fillId="0" borderId="1" xfId="0" applyNumberFormat="1" applyFont="1" applyBorder="1"/>
    <xf numFmtId="2" fontId="12" fillId="0" borderId="2" xfId="0" applyNumberFormat="1" applyFont="1" applyBorder="1"/>
    <xf numFmtId="3" fontId="12" fillId="0" borderId="0" xfId="0" applyNumberFormat="1" applyFont="1"/>
    <xf numFmtId="3" fontId="12" fillId="0" borderId="1" xfId="0" applyNumberFormat="1" applyFont="1" applyBorder="1"/>
    <xf numFmtId="3" fontId="12" fillId="0" borderId="2" xfId="0" applyNumberFormat="1" applyFont="1" applyBorder="1"/>
    <xf numFmtId="0" fontId="13" fillId="0" borderId="0" xfId="0" applyFont="1"/>
    <xf numFmtId="168" fontId="9" fillId="0" borderId="0" xfId="7" applyNumberFormat="1" applyFont="1" applyBorder="1" applyAlignment="1">
      <alignment horizontal="right" vertical="top"/>
    </xf>
    <xf numFmtId="168" fontId="9" fillId="0" borderId="0" xfId="9" applyNumberFormat="1" applyFont="1" applyBorder="1" applyAlignment="1">
      <alignment horizontal="right" vertical="top"/>
    </xf>
    <xf numFmtId="168" fontId="9" fillId="0" borderId="0" xfId="11" applyNumberFormat="1" applyFont="1" applyBorder="1" applyAlignment="1">
      <alignment horizontal="right" vertical="top"/>
    </xf>
    <xf numFmtId="3" fontId="9" fillId="0" borderId="0" xfId="12" applyNumberFormat="1" applyFont="1" applyBorder="1" applyAlignment="1">
      <alignment horizontal="right" vertical="top"/>
    </xf>
    <xf numFmtId="3" fontId="9" fillId="0" borderId="0" xfId="13" applyNumberFormat="1" applyFont="1" applyBorder="1" applyAlignment="1">
      <alignment horizontal="right" vertical="top"/>
    </xf>
    <xf numFmtId="0" fontId="7" fillId="0" borderId="0" xfId="1" applyFont="1" applyFill="1" applyAlignment="1">
      <alignment vertical="center" wrapText="1"/>
    </xf>
    <xf numFmtId="3" fontId="12" fillId="0" borderId="0" xfId="0" applyNumberFormat="1" applyFont="1" applyBorder="1"/>
    <xf numFmtId="2" fontId="12" fillId="0" borderId="0" xfId="0" applyNumberFormat="1" applyFont="1" applyBorder="1"/>
    <xf numFmtId="3" fontId="11" fillId="0" borderId="0" xfId="0" applyNumberFormat="1" applyFont="1"/>
    <xf numFmtId="4" fontId="11" fillId="0" borderId="0" xfId="0" applyNumberFormat="1" applyFont="1"/>
    <xf numFmtId="4" fontId="12" fillId="0" borderId="0" xfId="0" applyNumberFormat="1" applyFont="1"/>
    <xf numFmtId="3" fontId="12" fillId="0" borderId="3" xfId="0" applyNumberFormat="1" applyFont="1" applyBorder="1"/>
    <xf numFmtId="2" fontId="12" fillId="0" borderId="3" xfId="0" applyNumberFormat="1" applyFont="1" applyBorder="1"/>
    <xf numFmtId="4" fontId="12" fillId="0" borderId="3" xfId="0" applyNumberFormat="1" applyFont="1" applyBorder="1"/>
    <xf numFmtId="165" fontId="14" fillId="0" borderId="3" xfId="0" applyNumberFormat="1" applyFont="1" applyBorder="1"/>
    <xf numFmtId="4" fontId="12" fillId="0" borderId="1" xfId="0" applyNumberFormat="1" applyFont="1" applyBorder="1"/>
    <xf numFmtId="165" fontId="14" fillId="0" borderId="1" xfId="0" applyNumberFormat="1" applyFont="1" applyBorder="1"/>
    <xf numFmtId="4" fontId="12" fillId="0" borderId="2" xfId="0" applyNumberFormat="1" applyFont="1" applyBorder="1"/>
    <xf numFmtId="165" fontId="16" fillId="0" borderId="0" xfId="0" applyNumberFormat="1" applyFont="1"/>
    <xf numFmtId="0" fontId="0" fillId="0" borderId="0" xfId="0" applyBorder="1"/>
    <xf numFmtId="164" fontId="11" fillId="0" borderId="0" xfId="0" applyNumberFormat="1" applyFont="1"/>
    <xf numFmtId="164" fontId="11" fillId="0" borderId="0" xfId="0" applyNumberFormat="1" applyFont="1" applyBorder="1"/>
    <xf numFmtId="0" fontId="11" fillId="0" borderId="0" xfId="0" applyFont="1" applyBorder="1"/>
    <xf numFmtId="0" fontId="17" fillId="0" borderId="0" xfId="0" applyFont="1"/>
    <xf numFmtId="164" fontId="12" fillId="0" borderId="1" xfId="0" applyNumberFormat="1" applyFont="1" applyBorder="1"/>
    <xf numFmtId="0" fontId="8" fillId="0" borderId="0" xfId="4" applyFont="1" applyAlignment="1">
      <alignment wrapText="1"/>
    </xf>
    <xf numFmtId="164" fontId="12" fillId="0" borderId="0" xfId="0" applyNumberFormat="1" applyFont="1"/>
    <xf numFmtId="0" fontId="0" fillId="0" borderId="0" xfId="0" applyFill="1"/>
    <xf numFmtId="0" fontId="0" fillId="0" borderId="0" xfId="0" applyFont="1"/>
    <xf numFmtId="4" fontId="17" fillId="0" borderId="0" xfId="0" applyNumberFormat="1" applyFont="1"/>
    <xf numFmtId="0" fontId="0" fillId="0" borderId="1" xfId="0" applyBorder="1"/>
    <xf numFmtId="1" fontId="12" fillId="0" borderId="0" xfId="0" applyNumberFormat="1" applyFont="1"/>
    <xf numFmtId="1" fontId="11" fillId="0" borderId="0" xfId="0" applyNumberFormat="1" applyFont="1"/>
    <xf numFmtId="1" fontId="12" fillId="0" borderId="3" xfId="0" applyNumberFormat="1" applyFont="1" applyBorder="1"/>
    <xf numFmtId="1" fontId="12" fillId="0" borderId="1" xfId="0" applyNumberFormat="1" applyFont="1" applyBorder="1"/>
    <xf numFmtId="1" fontId="12" fillId="0" borderId="2" xfId="0" applyNumberFormat="1" applyFont="1" applyBorder="1"/>
    <xf numFmtId="0" fontId="15" fillId="0" borderId="1" xfId="0" applyFont="1" applyBorder="1"/>
    <xf numFmtId="3" fontId="15" fillId="0" borderId="1" xfId="0" applyNumberFormat="1" applyFont="1" applyBorder="1"/>
    <xf numFmtId="2" fontId="15" fillId="0" borderId="1" xfId="0" applyNumberFormat="1" applyFont="1" applyBorder="1"/>
    <xf numFmtId="0" fontId="12" fillId="0" borderId="1" xfId="0" applyFont="1" applyBorder="1" applyAlignment="1">
      <alignment vertical="center"/>
    </xf>
    <xf numFmtId="0" fontId="15" fillId="0" borderId="2" xfId="0" applyFont="1" applyBorder="1"/>
    <xf numFmtId="3" fontId="15" fillId="0" borderId="2" xfId="0" applyNumberFormat="1" applyFont="1" applyBorder="1"/>
    <xf numFmtId="2" fontId="15" fillId="0" borderId="2" xfId="0" applyNumberFormat="1" applyFont="1" applyBorder="1"/>
    <xf numFmtId="4" fontId="15" fillId="0" borderId="1" xfId="0" applyNumberFormat="1" applyFont="1" applyBorder="1"/>
    <xf numFmtId="4" fontId="15" fillId="0" borderId="2" xfId="0" applyNumberFormat="1" applyFont="1" applyBorder="1"/>
    <xf numFmtId="2" fontId="17" fillId="0" borderId="0" xfId="0" applyNumberFormat="1" applyFont="1"/>
    <xf numFmtId="0" fontId="9" fillId="0" borderId="1" xfId="5" applyFont="1" applyBorder="1" applyAlignment="1">
      <alignment horizontal="center" vertical="center" wrapText="1"/>
    </xf>
    <xf numFmtId="4" fontId="11" fillId="0" borderId="1" xfId="0" applyNumberFormat="1" applyFont="1" applyBorder="1"/>
    <xf numFmtId="0" fontId="9" fillId="0" borderId="1" xfId="5" applyFont="1" applyBorder="1" applyAlignment="1">
      <alignment horizontal="center" vertical="center" wrapText="1"/>
    </xf>
    <xf numFmtId="0" fontId="13" fillId="0" borderId="0" xfId="0" applyFont="1" applyAlignment="1">
      <alignment horizontal="left"/>
    </xf>
    <xf numFmtId="165" fontId="19" fillId="0" borderId="1" xfId="0" applyNumberFormat="1" applyFont="1" applyBorder="1"/>
    <xf numFmtId="165" fontId="19" fillId="0" borderId="2" xfId="0" applyNumberFormat="1" applyFont="1" applyBorder="1"/>
    <xf numFmtId="0" fontId="0" fillId="0" borderId="0" xfId="0" applyAlignment="1">
      <alignment vertical="center"/>
    </xf>
    <xf numFmtId="0" fontId="12" fillId="0" borderId="0" xfId="0" applyFont="1" applyBorder="1" applyAlignment="1">
      <alignment vertical="center"/>
    </xf>
    <xf numFmtId="0" fontId="12" fillId="0" borderId="1" xfId="0" applyFont="1" applyBorder="1" applyAlignment="1">
      <alignment horizontal="right"/>
    </xf>
    <xf numFmtId="0" fontId="12" fillId="0" borderId="2" xfId="0" applyFont="1" applyBorder="1" applyAlignment="1">
      <alignment horizontal="right"/>
    </xf>
    <xf numFmtId="0" fontId="12" fillId="0" borderId="3" xfId="0" applyFont="1" applyBorder="1" applyAlignment="1">
      <alignment horizontal="right"/>
    </xf>
    <xf numFmtId="0" fontId="18" fillId="0" borderId="0" xfId="1" applyFont="1" applyFill="1" applyAlignment="1">
      <alignment vertical="center" wrapText="1"/>
    </xf>
    <xf numFmtId="0" fontId="15" fillId="0" borderId="1" xfId="0" applyFont="1" applyBorder="1" applyAlignment="1">
      <alignment horizontal="right"/>
    </xf>
    <xf numFmtId="0" fontId="20" fillId="0" borderId="0" xfId="0" applyFont="1"/>
    <xf numFmtId="4" fontId="11" fillId="0" borderId="0" xfId="0" applyNumberFormat="1" applyFont="1" applyBorder="1"/>
    <xf numFmtId="4" fontId="11" fillId="0" borderId="4" xfId="0" applyNumberFormat="1" applyFont="1" applyBorder="1"/>
    <xf numFmtId="4" fontId="12" fillId="0" borderId="0" xfId="0" applyNumberFormat="1" applyFont="1" applyBorder="1"/>
    <xf numFmtId="4" fontId="12" fillId="0" borderId="4" xfId="0" applyNumberFormat="1" applyFont="1" applyBorder="1"/>
    <xf numFmtId="0" fontId="11" fillId="0" borderId="5" xfId="0" applyFont="1" applyBorder="1"/>
    <xf numFmtId="0" fontId="12" fillId="0" borderId="5" xfId="0" applyFont="1" applyBorder="1"/>
    <xf numFmtId="0" fontId="12" fillId="0" borderId="6" xfId="0" applyFont="1" applyBorder="1"/>
    <xf numFmtId="4" fontId="12" fillId="0" borderId="7" xfId="0" applyNumberFormat="1" applyFont="1" applyBorder="1"/>
    <xf numFmtId="4" fontId="12" fillId="0" borderId="5" xfId="0" applyNumberFormat="1" applyFont="1" applyBorder="1"/>
    <xf numFmtId="4" fontId="12" fillId="0" borderId="6" xfId="0" applyNumberFormat="1" applyFont="1" applyBorder="1"/>
    <xf numFmtId="2" fontId="14" fillId="0" borderId="3" xfId="0" applyNumberFormat="1" applyFont="1" applyBorder="1"/>
    <xf numFmtId="2" fontId="14" fillId="0" borderId="1" xfId="0" applyNumberFormat="1" applyFont="1" applyBorder="1"/>
    <xf numFmtId="2" fontId="14" fillId="0" borderId="2" xfId="0" applyNumberFormat="1" applyFont="1" applyBorder="1"/>
    <xf numFmtId="0" fontId="12" fillId="0" borderId="5" xfId="0" applyFont="1" applyBorder="1" applyAlignment="1">
      <alignment horizontal="right"/>
    </xf>
    <xf numFmtId="4" fontId="12" fillId="0" borderId="0" xfId="0" applyNumberFormat="1" applyFont="1" applyBorder="1" applyAlignment="1">
      <alignment horizontal="right"/>
    </xf>
    <xf numFmtId="4" fontId="12" fillId="0" borderId="4" xfId="0" applyNumberFormat="1" applyFont="1" applyBorder="1" applyAlignment="1">
      <alignment horizontal="right"/>
    </xf>
    <xf numFmtId="2" fontId="12" fillId="0" borderId="0" xfId="15" applyNumberFormat="1" applyFont="1"/>
    <xf numFmtId="2" fontId="12" fillId="0" borderId="1" xfId="15" applyNumberFormat="1" applyFont="1" applyBorder="1"/>
    <xf numFmtId="0" fontId="0" fillId="0" borderId="0" xfId="0"/>
    <xf numFmtId="0" fontId="11" fillId="0" borderId="10" xfId="0" applyFont="1" applyBorder="1"/>
    <xf numFmtId="0" fontId="11" fillId="0" borderId="2" xfId="0" applyFont="1" applyBorder="1"/>
    <xf numFmtId="2" fontId="11" fillId="0" borderId="2" xfId="0" applyNumberFormat="1" applyFont="1" applyBorder="1"/>
    <xf numFmtId="4" fontId="11" fillId="0" borderId="2" xfId="0" applyNumberFormat="1" applyFont="1" applyBorder="1"/>
    <xf numFmtId="0" fontId="5" fillId="0" borderId="0" xfId="0" applyFont="1"/>
    <xf numFmtId="0" fontId="23" fillId="0" borderId="0" xfId="0" applyFont="1"/>
    <xf numFmtId="2" fontId="22" fillId="0" borderId="0" xfId="0" applyNumberFormat="1" applyFont="1"/>
    <xf numFmtId="0" fontId="24" fillId="0" borderId="0" xfId="0" applyFont="1"/>
    <xf numFmtId="0" fontId="21" fillId="0" borderId="0" xfId="0" applyFont="1"/>
    <xf numFmtId="0" fontId="26" fillId="0" borderId="0" xfId="1" applyFont="1" applyFill="1" applyAlignment="1">
      <alignment vertical="center"/>
    </xf>
    <xf numFmtId="0" fontId="21" fillId="0" borderId="0" xfId="0" applyFont="1" applyAlignment="1"/>
    <xf numFmtId="0" fontId="11" fillId="0" borderId="0" xfId="0" applyFont="1" applyAlignment="1">
      <alignment horizontal="left"/>
    </xf>
    <xf numFmtId="0" fontId="0" fillId="0" borderId="0" xfId="0" applyAlignment="1"/>
    <xf numFmtId="0" fontId="13" fillId="0" borderId="0" xfId="0" applyFont="1" applyAlignment="1">
      <alignment horizontal="left"/>
    </xf>
    <xf numFmtId="0" fontId="27" fillId="0" borderId="1" xfId="0" applyFont="1" applyBorder="1" applyAlignment="1">
      <alignment horizontal="right"/>
    </xf>
    <xf numFmtId="3" fontId="27" fillId="0" borderId="1" xfId="0" applyNumberFormat="1" applyFont="1" applyBorder="1" applyAlignment="1">
      <alignment horizontal="right"/>
    </xf>
    <xf numFmtId="2" fontId="27" fillId="0" borderId="1" xfId="0" applyNumberFormat="1" applyFont="1" applyBorder="1" applyAlignment="1">
      <alignment horizontal="right"/>
    </xf>
    <xf numFmtId="169" fontId="27" fillId="0" borderId="1" xfId="15" applyNumberFormat="1" applyFont="1" applyBorder="1" applyAlignment="1">
      <alignment horizontal="right"/>
    </xf>
    <xf numFmtId="2" fontId="27" fillId="0" borderId="1" xfId="15" applyNumberFormat="1" applyFont="1" applyBorder="1" applyAlignment="1">
      <alignment horizontal="right"/>
    </xf>
    <xf numFmtId="2" fontId="16" fillId="0" borderId="0" xfId="0" applyNumberFormat="1" applyFont="1"/>
    <xf numFmtId="4" fontId="16" fillId="0" borderId="0" xfId="0" applyNumberFormat="1" applyFont="1"/>
    <xf numFmtId="164" fontId="16" fillId="0" borderId="0" xfId="0" applyNumberFormat="1" applyFont="1"/>
    <xf numFmtId="2" fontId="28" fillId="0" borderId="0" xfId="0" applyNumberFormat="1" applyFont="1"/>
    <xf numFmtId="2" fontId="14" fillId="0" borderId="0" xfId="0" applyNumberFormat="1" applyFont="1"/>
    <xf numFmtId="2" fontId="29" fillId="0" borderId="0" xfId="0" applyNumberFormat="1" applyFont="1"/>
    <xf numFmtId="0" fontId="16" fillId="0" borderId="0" xfId="0" applyFont="1"/>
    <xf numFmtId="2" fontId="0" fillId="0" borderId="0" xfId="0" applyNumberFormat="1" applyAlignment="1"/>
    <xf numFmtId="4" fontId="11" fillId="0" borderId="0" xfId="0" applyNumberFormat="1" applyFont="1" applyFill="1"/>
    <xf numFmtId="4" fontId="12" fillId="0" borderId="3" xfId="0" applyNumberFormat="1" applyFont="1" applyFill="1" applyBorder="1"/>
    <xf numFmtId="4" fontId="12" fillId="0" borderId="1" xfId="0" applyNumberFormat="1" applyFont="1" applyFill="1" applyBorder="1"/>
    <xf numFmtId="4" fontId="12" fillId="0" borderId="2" xfId="0" applyNumberFormat="1" applyFont="1" applyFill="1" applyBorder="1"/>
    <xf numFmtId="4" fontId="0" fillId="0" borderId="0" xfId="0" applyNumberFormat="1" applyFill="1"/>
    <xf numFmtId="3" fontId="16" fillId="0" borderId="0" xfId="0" applyNumberFormat="1" applyFont="1"/>
    <xf numFmtId="2" fontId="30" fillId="0" borderId="0" xfId="0" applyNumberFormat="1" applyFont="1"/>
    <xf numFmtId="4" fontId="3" fillId="0" borderId="0" xfId="0" applyNumberFormat="1" applyFont="1"/>
    <xf numFmtId="170" fontId="0" fillId="0" borderId="0" xfId="0" applyNumberFormat="1"/>
    <xf numFmtId="0" fontId="14" fillId="0" borderId="1" xfId="0" applyFont="1" applyBorder="1"/>
    <xf numFmtId="0" fontId="13" fillId="0" borderId="0" xfId="0" applyFont="1"/>
    <xf numFmtId="0" fontId="15" fillId="0" borderId="2" xfId="0" applyFont="1" applyBorder="1" applyAlignment="1">
      <alignment horizontal="right"/>
    </xf>
    <xf numFmtId="0" fontId="13" fillId="0" borderId="0" xfId="0" applyFont="1" applyBorder="1"/>
    <xf numFmtId="2" fontId="0" fillId="0" borderId="0" xfId="0" applyNumberFormat="1" applyBorder="1"/>
    <xf numFmtId="2" fontId="31" fillId="0" borderId="0" xfId="0" applyNumberFormat="1" applyFont="1"/>
    <xf numFmtId="2" fontId="13" fillId="0" borderId="0" xfId="0" applyNumberFormat="1" applyFont="1"/>
    <xf numFmtId="0" fontId="17" fillId="0" borderId="0" xfId="0" applyFont="1" applyBorder="1"/>
    <xf numFmtId="2" fontId="11" fillId="0" borderId="0" xfId="0" applyNumberFormat="1" applyFont="1" applyBorder="1"/>
    <xf numFmtId="4" fontId="16" fillId="0" borderId="0" xfId="0" applyNumberFormat="1" applyFont="1" applyBorder="1"/>
    <xf numFmtId="0" fontId="13" fillId="0" borderId="0" xfId="0" applyFont="1" applyAlignment="1"/>
    <xf numFmtId="0" fontId="12" fillId="0" borderId="8" xfId="0" applyFont="1" applyBorder="1"/>
    <xf numFmtId="0" fontId="7" fillId="0" borderId="0" xfId="1" applyFont="1" applyFill="1" applyBorder="1" applyAlignment="1">
      <alignment vertical="center" wrapText="1"/>
    </xf>
    <xf numFmtId="0" fontId="12" fillId="0" borderId="10" xfId="0" applyFont="1" applyBorder="1"/>
    <xf numFmtId="0" fontId="0" fillId="0" borderId="3" xfId="0" applyBorder="1"/>
    <xf numFmtId="0" fontId="11" fillId="0" borderId="3" xfId="0" applyFont="1" applyBorder="1"/>
    <xf numFmtId="3" fontId="11" fillId="0" borderId="3" xfId="0" applyNumberFormat="1" applyFont="1" applyBorder="1"/>
    <xf numFmtId="4" fontId="11" fillId="0" borderId="3" xfId="0" applyNumberFormat="1" applyFont="1" applyBorder="1"/>
    <xf numFmtId="0" fontId="13" fillId="0" borderId="0" xfId="0" applyFont="1" applyFill="1" applyBorder="1"/>
    <xf numFmtId="0" fontId="32" fillId="0" borderId="0" xfId="0" applyFont="1"/>
    <xf numFmtId="4" fontId="12" fillId="0" borderId="9" xfId="0" applyNumberFormat="1" applyFont="1" applyBorder="1"/>
    <xf numFmtId="4" fontId="12" fillId="0" borderId="8" xfId="0" applyNumberFormat="1" applyFont="1" applyBorder="1"/>
    <xf numFmtId="4" fontId="12" fillId="0" borderId="11" xfId="0" applyNumberFormat="1" applyFont="1" applyBorder="1"/>
    <xf numFmtId="4" fontId="12" fillId="0" borderId="10" xfId="0" applyNumberFormat="1" applyFont="1" applyBorder="1"/>
    <xf numFmtId="0" fontId="11" fillId="0" borderId="8" xfId="0" applyFont="1" applyBorder="1"/>
    <xf numFmtId="4" fontId="11" fillId="0" borderId="9" xfId="0" applyNumberFormat="1" applyFont="1" applyBorder="1"/>
    <xf numFmtId="4" fontId="13" fillId="0" borderId="0" xfId="0" applyNumberFormat="1" applyFont="1"/>
    <xf numFmtId="3" fontId="13" fillId="0" borderId="0" xfId="0" applyNumberFormat="1" applyFont="1"/>
    <xf numFmtId="0" fontId="25" fillId="0" borderId="0" xfId="0" applyFont="1" applyFill="1" applyAlignment="1"/>
    <xf numFmtId="0" fontId="25" fillId="0" borderId="0" xfId="0" applyFont="1" applyFill="1"/>
    <xf numFmtId="0" fontId="34" fillId="0" borderId="0" xfId="17" applyFont="1"/>
    <xf numFmtId="171" fontId="0" fillId="0" borderId="0" xfId="0" applyNumberFormat="1"/>
    <xf numFmtId="172" fontId="0" fillId="0" borderId="0" xfId="0" applyNumberFormat="1"/>
    <xf numFmtId="0" fontId="11" fillId="0" borderId="0" xfId="0" applyFont="1" applyAlignment="1">
      <alignment horizontal="left"/>
    </xf>
    <xf numFmtId="0" fontId="7" fillId="2" borderId="0" xfId="1" applyFont="1" applyFill="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left"/>
    </xf>
    <xf numFmtId="0" fontId="9" fillId="0" borderId="1" xfId="5" applyFont="1" applyBorder="1" applyAlignment="1">
      <alignment horizontal="center" vertical="center" wrapText="1"/>
    </xf>
    <xf numFmtId="0" fontId="9" fillId="0" borderId="3" xfId="5" applyFont="1" applyBorder="1" applyAlignment="1">
      <alignment horizontal="center" vertical="center" wrapText="1"/>
    </xf>
    <xf numFmtId="0" fontId="12" fillId="0" borderId="0" xfId="0" applyFont="1" applyBorder="1" applyAlignment="1">
      <alignment horizontal="center" vertical="center"/>
    </xf>
    <xf numFmtId="0" fontId="12" fillId="0" borderId="3" xfId="0" applyFont="1" applyBorder="1" applyAlignment="1">
      <alignment horizontal="center" vertical="center"/>
    </xf>
    <xf numFmtId="0" fontId="13" fillId="0" borderId="0" xfId="0" applyFont="1" applyBorder="1" applyAlignment="1">
      <alignment horizontal="left"/>
    </xf>
    <xf numFmtId="0" fontId="12" fillId="0" borderId="2" xfId="0" applyFont="1" applyBorder="1" applyAlignment="1">
      <alignment horizontal="center" vertical="center"/>
    </xf>
    <xf numFmtId="0" fontId="9" fillId="0" borderId="2" xfId="5" applyFont="1" applyBorder="1" applyAlignment="1">
      <alignment horizontal="center" vertical="center" wrapText="1"/>
    </xf>
    <xf numFmtId="0" fontId="13" fillId="0" borderId="0" xfId="0" applyFont="1"/>
    <xf numFmtId="0" fontId="12" fillId="0" borderId="1" xfId="0" applyFont="1" applyBorder="1" applyAlignment="1">
      <alignment horizontal="center" vertical="center"/>
    </xf>
    <xf numFmtId="0" fontId="5" fillId="0" borderId="0" xfId="0" applyFont="1" applyAlignment="1">
      <alignment vertical="top" wrapText="1"/>
    </xf>
    <xf numFmtId="0" fontId="11" fillId="0" borderId="0" xfId="0" applyFont="1" applyBorder="1" applyAlignment="1">
      <alignment horizontal="center" vertical="center"/>
    </xf>
    <xf numFmtId="0" fontId="11" fillId="0" borderId="0" xfId="0" applyFont="1" applyBorder="1" applyAlignment="1">
      <alignment horizontal="center"/>
    </xf>
    <xf numFmtId="2" fontId="16" fillId="0" borderId="0" xfId="1" applyNumberFormat="1" applyFont="1" applyFill="1" applyAlignment="1">
      <alignment horizontal="center" vertical="center" wrapText="1"/>
    </xf>
    <xf numFmtId="0" fontId="11" fillId="0" borderId="10" xfId="0" applyFont="1" applyBorder="1" applyAlignment="1">
      <alignment horizontal="center"/>
    </xf>
    <xf numFmtId="0" fontId="11" fillId="0" borderId="2" xfId="0" applyFont="1" applyBorder="1" applyAlignment="1">
      <alignment horizontal="center"/>
    </xf>
    <xf numFmtId="0" fontId="11" fillId="0" borderId="6" xfId="0" applyFont="1" applyBorder="1" applyAlignment="1">
      <alignment horizontal="center"/>
    </xf>
    <xf numFmtId="0" fontId="11" fillId="0" borderId="3" xfId="0" applyFont="1" applyBorder="1" applyAlignment="1">
      <alignment horizontal="center"/>
    </xf>
    <xf numFmtId="0" fontId="11" fillId="0" borderId="8" xfId="0" applyFont="1" applyBorder="1" applyAlignment="1">
      <alignment horizontal="center"/>
    </xf>
    <xf numFmtId="0" fontId="11" fillId="0" borderId="1" xfId="0" applyFont="1" applyBorder="1" applyAlignment="1">
      <alignment horizontal="center"/>
    </xf>
    <xf numFmtId="0" fontId="11" fillId="0" borderId="9" xfId="0" applyFont="1" applyBorder="1" applyAlignment="1">
      <alignment horizontal="center"/>
    </xf>
    <xf numFmtId="4" fontId="11" fillId="0" borderId="8" xfId="0" applyNumberFormat="1" applyFont="1" applyBorder="1" applyAlignment="1">
      <alignment horizontal="center"/>
    </xf>
    <xf numFmtId="4" fontId="11" fillId="0" borderId="1" xfId="0" applyNumberFormat="1" applyFont="1" applyBorder="1" applyAlignment="1">
      <alignment horizontal="center"/>
    </xf>
    <xf numFmtId="4" fontId="11" fillId="0" borderId="9" xfId="0" applyNumberFormat="1" applyFont="1" applyBorder="1" applyAlignment="1">
      <alignment horizont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2" fontId="12" fillId="0" borderId="1" xfId="0" applyNumberFormat="1" applyFont="1" applyBorder="1" applyAlignment="1">
      <alignment horizontal="center" vertical="center"/>
    </xf>
    <xf numFmtId="2" fontId="12" fillId="0" borderId="2" xfId="0" applyNumberFormat="1" applyFont="1" applyBorder="1" applyAlignment="1">
      <alignment horizontal="center" vertical="center"/>
    </xf>
  </cellXfs>
  <cellStyles count="18">
    <cellStyle name="Comma 2" xfId="15" xr:uid="{00000000-0005-0000-0000-000000000000}"/>
    <cellStyle name="Comma 2 2" xfId="16" xr:uid="{00000000-0005-0000-0000-000001000000}"/>
    <cellStyle name="Hyperlink" xfId="17" builtinId="8"/>
    <cellStyle name="Normal" xfId="0" builtinId="0"/>
    <cellStyle name="style1641397686257" xfId="1" xr:uid="{00000000-0005-0000-0000-000003000000}"/>
    <cellStyle name="style1641397686357" xfId="2" xr:uid="{00000000-0005-0000-0000-000004000000}"/>
    <cellStyle name="style1641397686456" xfId="4" xr:uid="{00000000-0005-0000-0000-000005000000}"/>
    <cellStyle name="style1641397686541" xfId="3" xr:uid="{00000000-0005-0000-0000-000006000000}"/>
    <cellStyle name="style1641397686628" xfId="6" xr:uid="{00000000-0005-0000-0000-000007000000}"/>
    <cellStyle name="style1641397686714" xfId="8" xr:uid="{00000000-0005-0000-0000-000008000000}"/>
    <cellStyle name="style1641397686800" xfId="10" xr:uid="{00000000-0005-0000-0000-000009000000}"/>
    <cellStyle name="style1641397686884" xfId="5" xr:uid="{00000000-0005-0000-0000-00000A000000}"/>
    <cellStyle name="style1641397686950" xfId="7" xr:uid="{00000000-0005-0000-0000-00000B000000}"/>
    <cellStyle name="style1641397687016" xfId="9" xr:uid="{00000000-0005-0000-0000-00000C000000}"/>
    <cellStyle name="style1641397687085" xfId="11" xr:uid="{00000000-0005-0000-0000-00000D000000}"/>
    <cellStyle name="style1641397687161" xfId="12" xr:uid="{00000000-0005-0000-0000-00000E000000}"/>
    <cellStyle name="style1641397687234" xfId="13" xr:uid="{00000000-0005-0000-0000-00000F000000}"/>
    <cellStyle name="style1641397687318" xfId="14"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w="9525">
              <a:solidFill>
                <a:schemeClr val="tx1"/>
              </a:solidFill>
            </a:ln>
          </c:spPr>
          <c:invertIfNegative val="0"/>
          <c:dPt>
            <c:idx val="0"/>
            <c:invertIfNegative val="0"/>
            <c:bubble3D val="0"/>
            <c:spPr>
              <a:solidFill>
                <a:schemeClr val="accent1"/>
              </a:solidFill>
              <a:ln w="9525">
                <a:solidFill>
                  <a:schemeClr val="tx1"/>
                </a:solidFill>
              </a:ln>
              <a:effectLst/>
            </c:spPr>
            <c:extLst>
              <c:ext xmlns:c16="http://schemas.microsoft.com/office/drawing/2014/chart" uri="{C3380CC4-5D6E-409C-BE32-E72D297353CC}">
                <c16:uniqueId val="{00000001-157B-B147-97A2-6E9DDD5CBB03}"/>
              </c:ext>
            </c:extLst>
          </c:dPt>
          <c:dPt>
            <c:idx val="1"/>
            <c:invertIfNegative val="0"/>
            <c:bubble3D val="0"/>
            <c:spPr>
              <a:solidFill>
                <a:schemeClr val="accent2"/>
              </a:solidFill>
              <a:ln w="9525">
                <a:solidFill>
                  <a:schemeClr val="tx1"/>
                </a:solidFill>
              </a:ln>
              <a:effectLst/>
            </c:spPr>
            <c:extLst>
              <c:ext xmlns:c16="http://schemas.microsoft.com/office/drawing/2014/chart" uri="{C3380CC4-5D6E-409C-BE32-E72D297353CC}">
                <c16:uniqueId val="{00000003-157B-B147-97A2-6E9DDD5CBB03}"/>
              </c:ext>
            </c:extLst>
          </c:dPt>
          <c:dPt>
            <c:idx val="2"/>
            <c:invertIfNegative val="0"/>
            <c:bubble3D val="0"/>
            <c:spPr>
              <a:solidFill>
                <a:schemeClr val="accent3"/>
              </a:solidFill>
              <a:ln w="9525">
                <a:solidFill>
                  <a:schemeClr val="tx1"/>
                </a:solidFill>
              </a:ln>
              <a:effectLst/>
            </c:spPr>
            <c:extLst>
              <c:ext xmlns:c16="http://schemas.microsoft.com/office/drawing/2014/chart" uri="{C3380CC4-5D6E-409C-BE32-E72D297353CC}">
                <c16:uniqueId val="{00000005-157B-B147-97A2-6E9DDD5CBB03}"/>
              </c:ext>
            </c:extLst>
          </c:dPt>
          <c:dPt>
            <c:idx val="3"/>
            <c:invertIfNegative val="0"/>
            <c:bubble3D val="0"/>
            <c:spPr>
              <a:solidFill>
                <a:schemeClr val="accent4"/>
              </a:solidFill>
              <a:ln w="9525">
                <a:solidFill>
                  <a:schemeClr val="tx1"/>
                </a:solidFill>
              </a:ln>
              <a:effectLst/>
            </c:spPr>
            <c:extLst>
              <c:ext xmlns:c16="http://schemas.microsoft.com/office/drawing/2014/chart" uri="{C3380CC4-5D6E-409C-BE32-E72D297353CC}">
                <c16:uniqueId val="{00000007-157B-B147-97A2-6E9DDD5CBB03}"/>
              </c:ext>
            </c:extLst>
          </c:dPt>
          <c:dPt>
            <c:idx val="4"/>
            <c:invertIfNegative val="0"/>
            <c:bubble3D val="0"/>
            <c:spPr>
              <a:solidFill>
                <a:schemeClr val="accent5"/>
              </a:solidFill>
              <a:ln w="9525">
                <a:solidFill>
                  <a:schemeClr val="tx1"/>
                </a:solidFill>
              </a:ln>
              <a:effectLst/>
            </c:spPr>
            <c:extLst>
              <c:ext xmlns:c16="http://schemas.microsoft.com/office/drawing/2014/chart" uri="{C3380CC4-5D6E-409C-BE32-E72D297353CC}">
                <c16:uniqueId val="{00000009-157B-B147-97A2-6E9DDD5CBB03}"/>
              </c:ext>
            </c:extLst>
          </c:dPt>
          <c:dPt>
            <c:idx val="5"/>
            <c:invertIfNegative val="0"/>
            <c:bubble3D val="0"/>
            <c:spPr>
              <a:solidFill>
                <a:schemeClr val="accent6"/>
              </a:solidFill>
              <a:ln w="9525">
                <a:solidFill>
                  <a:schemeClr val="tx1"/>
                </a:solidFill>
              </a:ln>
              <a:effectLst/>
            </c:spPr>
            <c:extLst>
              <c:ext xmlns:c16="http://schemas.microsoft.com/office/drawing/2014/chart" uri="{C3380CC4-5D6E-409C-BE32-E72D297353CC}">
                <c16:uniqueId val="{0000000B-157B-B147-97A2-6E9DDD5CBB03}"/>
              </c:ext>
            </c:extLst>
          </c:dPt>
          <c:dPt>
            <c:idx val="6"/>
            <c:invertIfNegative val="0"/>
            <c:bubble3D val="0"/>
            <c:spPr>
              <a:solidFill>
                <a:schemeClr val="accent1">
                  <a:lumMod val="60000"/>
                </a:schemeClr>
              </a:solidFill>
              <a:ln w="9525">
                <a:solidFill>
                  <a:schemeClr val="tx1"/>
                </a:solidFill>
              </a:ln>
              <a:effectLst/>
            </c:spPr>
            <c:extLst>
              <c:ext xmlns:c16="http://schemas.microsoft.com/office/drawing/2014/chart" uri="{C3380CC4-5D6E-409C-BE32-E72D297353CC}">
                <c16:uniqueId val="{0000000D-157B-B147-97A2-6E9DDD5CBB03}"/>
              </c:ext>
            </c:extLst>
          </c:dPt>
          <c:dPt>
            <c:idx val="7"/>
            <c:invertIfNegative val="0"/>
            <c:bubble3D val="0"/>
            <c:spPr>
              <a:solidFill>
                <a:schemeClr val="accent2">
                  <a:lumMod val="60000"/>
                </a:schemeClr>
              </a:solidFill>
              <a:ln w="9525">
                <a:solidFill>
                  <a:schemeClr val="tx1"/>
                </a:solidFill>
              </a:ln>
              <a:effectLst/>
            </c:spPr>
            <c:extLst>
              <c:ext xmlns:c16="http://schemas.microsoft.com/office/drawing/2014/chart" uri="{C3380CC4-5D6E-409C-BE32-E72D297353CC}">
                <c16:uniqueId val="{0000000F-157B-B147-97A2-6E9DDD5CBB03}"/>
              </c:ext>
            </c:extLst>
          </c:dPt>
          <c:dPt>
            <c:idx val="8"/>
            <c:invertIfNegative val="0"/>
            <c:bubble3D val="0"/>
            <c:spPr>
              <a:solidFill>
                <a:schemeClr val="accent3">
                  <a:lumMod val="60000"/>
                </a:schemeClr>
              </a:solidFill>
              <a:ln w="9525">
                <a:solidFill>
                  <a:schemeClr val="tx1"/>
                </a:solidFill>
              </a:ln>
              <a:effectLst/>
            </c:spPr>
            <c:extLst>
              <c:ext xmlns:c16="http://schemas.microsoft.com/office/drawing/2014/chart" uri="{C3380CC4-5D6E-409C-BE32-E72D297353CC}">
                <c16:uniqueId val="{00000011-157B-B147-97A2-6E9DDD5CBB03}"/>
              </c:ext>
            </c:extLst>
          </c:dPt>
          <c:dPt>
            <c:idx val="9"/>
            <c:invertIfNegative val="0"/>
            <c:bubble3D val="0"/>
            <c:spPr>
              <a:solidFill>
                <a:schemeClr val="accent4">
                  <a:lumMod val="60000"/>
                </a:schemeClr>
              </a:solidFill>
              <a:ln w="9525">
                <a:solidFill>
                  <a:schemeClr val="tx1"/>
                </a:solidFill>
              </a:ln>
              <a:effectLst/>
            </c:spPr>
            <c:extLst>
              <c:ext xmlns:c16="http://schemas.microsoft.com/office/drawing/2014/chart" uri="{C3380CC4-5D6E-409C-BE32-E72D297353CC}">
                <c16:uniqueId val="{00000013-157B-B147-97A2-6E9DDD5CBB03}"/>
              </c:ext>
            </c:extLst>
          </c:dPt>
          <c:dPt>
            <c:idx val="10"/>
            <c:invertIfNegative val="0"/>
            <c:bubble3D val="0"/>
            <c:spPr>
              <a:solidFill>
                <a:schemeClr val="accent5">
                  <a:lumMod val="60000"/>
                </a:schemeClr>
              </a:solidFill>
              <a:ln w="9525">
                <a:solidFill>
                  <a:schemeClr val="tx1"/>
                </a:solidFill>
              </a:ln>
              <a:effectLst/>
            </c:spPr>
            <c:extLst>
              <c:ext xmlns:c16="http://schemas.microsoft.com/office/drawing/2014/chart" uri="{C3380CC4-5D6E-409C-BE32-E72D297353CC}">
                <c16:uniqueId val="{00000015-157B-B147-97A2-6E9DDD5CBB03}"/>
              </c:ext>
            </c:extLst>
          </c:dPt>
          <c:dPt>
            <c:idx val="11"/>
            <c:invertIfNegative val="0"/>
            <c:bubble3D val="0"/>
            <c:spPr>
              <a:solidFill>
                <a:schemeClr val="accent6">
                  <a:lumMod val="60000"/>
                </a:schemeClr>
              </a:solidFill>
              <a:ln w="9525">
                <a:solidFill>
                  <a:schemeClr val="tx1"/>
                </a:solidFill>
              </a:ln>
              <a:effectLst/>
            </c:spPr>
            <c:extLst>
              <c:ext xmlns:c16="http://schemas.microsoft.com/office/drawing/2014/chart" uri="{C3380CC4-5D6E-409C-BE32-E72D297353CC}">
                <c16:uniqueId val="{00000017-157B-B147-97A2-6E9DDD5CBB03}"/>
              </c:ext>
            </c:extLst>
          </c:dPt>
          <c:dPt>
            <c:idx val="12"/>
            <c:invertIfNegative val="0"/>
            <c:bubble3D val="0"/>
            <c:spPr>
              <a:solidFill>
                <a:schemeClr val="accent1">
                  <a:lumMod val="80000"/>
                  <a:lumOff val="20000"/>
                </a:schemeClr>
              </a:solidFill>
              <a:ln w="9525">
                <a:solidFill>
                  <a:schemeClr val="tx1"/>
                </a:solidFill>
              </a:ln>
              <a:effectLst/>
            </c:spPr>
            <c:extLst>
              <c:ext xmlns:c16="http://schemas.microsoft.com/office/drawing/2014/chart" uri="{C3380CC4-5D6E-409C-BE32-E72D297353CC}">
                <c16:uniqueId val="{00000019-157B-B147-97A2-6E9DDD5CBB03}"/>
              </c:ext>
            </c:extLst>
          </c:dPt>
          <c:dPt>
            <c:idx val="13"/>
            <c:invertIfNegative val="0"/>
            <c:bubble3D val="0"/>
            <c:spPr>
              <a:solidFill>
                <a:schemeClr val="accent2">
                  <a:lumMod val="80000"/>
                  <a:lumOff val="20000"/>
                </a:schemeClr>
              </a:solidFill>
              <a:ln w="9525">
                <a:solidFill>
                  <a:schemeClr val="tx1"/>
                </a:solidFill>
              </a:ln>
              <a:effectLst/>
            </c:spPr>
            <c:extLst>
              <c:ext xmlns:c16="http://schemas.microsoft.com/office/drawing/2014/chart" uri="{C3380CC4-5D6E-409C-BE32-E72D297353CC}">
                <c16:uniqueId val="{0000001B-157B-B147-97A2-6E9DDD5CBB03}"/>
              </c:ext>
            </c:extLst>
          </c:dPt>
          <c:dPt>
            <c:idx val="14"/>
            <c:invertIfNegative val="0"/>
            <c:bubble3D val="0"/>
            <c:spPr>
              <a:solidFill>
                <a:schemeClr val="accent3">
                  <a:lumMod val="80000"/>
                  <a:lumOff val="20000"/>
                </a:schemeClr>
              </a:solidFill>
              <a:ln w="9525">
                <a:solidFill>
                  <a:schemeClr val="tx1"/>
                </a:solidFill>
              </a:ln>
              <a:effectLst/>
            </c:spPr>
            <c:extLst>
              <c:ext xmlns:c16="http://schemas.microsoft.com/office/drawing/2014/chart" uri="{C3380CC4-5D6E-409C-BE32-E72D297353CC}">
                <c16:uniqueId val="{0000001D-157B-B147-97A2-6E9DDD5CBB03}"/>
              </c:ext>
            </c:extLst>
          </c:dPt>
          <c:dPt>
            <c:idx val="15"/>
            <c:invertIfNegative val="0"/>
            <c:bubble3D val="0"/>
            <c:spPr>
              <a:solidFill>
                <a:schemeClr val="accent4">
                  <a:lumMod val="80000"/>
                  <a:lumOff val="20000"/>
                </a:schemeClr>
              </a:solidFill>
              <a:ln w="9525">
                <a:solidFill>
                  <a:schemeClr val="tx1"/>
                </a:solidFill>
              </a:ln>
              <a:effectLst/>
            </c:spPr>
            <c:extLst>
              <c:ext xmlns:c16="http://schemas.microsoft.com/office/drawing/2014/chart" uri="{C3380CC4-5D6E-409C-BE32-E72D297353CC}">
                <c16:uniqueId val="{0000001F-157B-B147-97A2-6E9DDD5CBB03}"/>
              </c:ext>
            </c:extLst>
          </c:dPt>
          <c:dPt>
            <c:idx val="16"/>
            <c:invertIfNegative val="0"/>
            <c:bubble3D val="0"/>
            <c:spPr>
              <a:solidFill>
                <a:schemeClr val="accent5">
                  <a:lumMod val="80000"/>
                  <a:lumOff val="20000"/>
                </a:schemeClr>
              </a:solidFill>
              <a:ln w="9525">
                <a:solidFill>
                  <a:schemeClr val="tx1"/>
                </a:solidFill>
              </a:ln>
              <a:effectLst/>
            </c:spPr>
            <c:extLst>
              <c:ext xmlns:c16="http://schemas.microsoft.com/office/drawing/2014/chart" uri="{C3380CC4-5D6E-409C-BE32-E72D297353CC}">
                <c16:uniqueId val="{00000021-157B-B147-97A2-6E9DDD5CBB03}"/>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1'!$B$4:$B$20</c:f>
              <c:strCache>
                <c:ptCount val="17"/>
                <c:pt idx="0">
                  <c:v>Boxing</c:v>
                </c:pt>
                <c:pt idx="1">
                  <c:v>Cricket</c:v>
                </c:pt>
                <c:pt idx="2">
                  <c:v>Dogs</c:v>
                </c:pt>
                <c:pt idx="3">
                  <c:v>e-sports</c:v>
                </c:pt>
                <c:pt idx="4">
                  <c:v>Football</c:v>
                </c:pt>
                <c:pt idx="5">
                  <c:v>    Pre-Match Football</c:v>
                </c:pt>
                <c:pt idx="6">
                  <c:v>    In-Play Football</c:v>
                </c:pt>
                <c:pt idx="7">
                  <c:v>Golf</c:v>
                </c:pt>
                <c:pt idx="8">
                  <c:v>Horse</c:v>
                </c:pt>
                <c:pt idx="9">
                  <c:v>other betting</c:v>
                </c:pt>
                <c:pt idx="10">
                  <c:v>other sports</c:v>
                </c:pt>
                <c:pt idx="11">
                  <c:v>Tennis</c:v>
                </c:pt>
                <c:pt idx="12">
                  <c:v>     Pre-Match Tennis</c:v>
                </c:pt>
                <c:pt idx="13">
                  <c:v>   In-Play Tennis</c:v>
                </c:pt>
                <c:pt idx="14">
                  <c:v>Virtual</c:v>
                </c:pt>
                <c:pt idx="15">
                  <c:v>Multiple Activity</c:v>
                </c:pt>
                <c:pt idx="16">
                  <c:v>Unknown</c:v>
                </c:pt>
              </c:strCache>
            </c:strRef>
          </c:cat>
          <c:val>
            <c:numRef>
              <c:f>'Table 1'!$G$4:$G$20</c:f>
              <c:numCache>
                <c:formatCode>0.00</c:formatCode>
                <c:ptCount val="17"/>
                <c:pt idx="0">
                  <c:v>2.82</c:v>
                </c:pt>
                <c:pt idx="1">
                  <c:v>33.25</c:v>
                </c:pt>
                <c:pt idx="2">
                  <c:v>50.41</c:v>
                </c:pt>
                <c:pt idx="3">
                  <c:v>16.71</c:v>
                </c:pt>
                <c:pt idx="4">
                  <c:v>115.47</c:v>
                </c:pt>
                <c:pt idx="5">
                  <c:v>66.709999999999994</c:v>
                </c:pt>
                <c:pt idx="6">
                  <c:v>78.88</c:v>
                </c:pt>
                <c:pt idx="7">
                  <c:v>0.95</c:v>
                </c:pt>
                <c:pt idx="8">
                  <c:v>82.48</c:v>
                </c:pt>
                <c:pt idx="9">
                  <c:v>12.92</c:v>
                </c:pt>
                <c:pt idx="10">
                  <c:v>26.15</c:v>
                </c:pt>
                <c:pt idx="11">
                  <c:v>79.48</c:v>
                </c:pt>
                <c:pt idx="12">
                  <c:v>19.59</c:v>
                </c:pt>
                <c:pt idx="13">
                  <c:v>105.72</c:v>
                </c:pt>
                <c:pt idx="14">
                  <c:v>64.819999999999993</c:v>
                </c:pt>
                <c:pt idx="15">
                  <c:v>27.79</c:v>
                </c:pt>
                <c:pt idx="16">
                  <c:v>408.32</c:v>
                </c:pt>
              </c:numCache>
            </c:numRef>
          </c:val>
          <c:extLst>
            <c:ext xmlns:c16="http://schemas.microsoft.com/office/drawing/2014/chart" uri="{C3380CC4-5D6E-409C-BE32-E72D297353CC}">
              <c16:uniqueId val="{00000000-1ABD-534D-BE9B-8722DD326536}"/>
            </c:ext>
          </c:extLst>
        </c:ser>
        <c:dLbls>
          <c:showLegendKey val="0"/>
          <c:showVal val="0"/>
          <c:showCatName val="0"/>
          <c:showSerName val="0"/>
          <c:showPercent val="0"/>
          <c:showBubbleSize val="0"/>
        </c:dLbls>
        <c:gapWidth val="150"/>
        <c:axId val="1494536223"/>
        <c:axId val="1489736959"/>
      </c:barChart>
      <c:catAx>
        <c:axId val="14945362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9736959"/>
        <c:crosses val="autoZero"/>
        <c:auto val="1"/>
        <c:lblAlgn val="ctr"/>
        <c:lblOffset val="100"/>
        <c:noMultiLvlLbl val="0"/>
      </c:catAx>
      <c:valAx>
        <c:axId val="1489736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GGY per customer, £s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6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6'!$A$3:$A$12</c:f>
              <c:strCache>
                <c:ptCount val="10"/>
                <c:pt idx="0">
                  <c:v>Virtual betting</c:v>
                </c:pt>
              </c:strCache>
            </c:strRef>
          </c:tx>
          <c:spPr>
            <a:solidFill>
              <a:schemeClr val="accent1"/>
            </a:solidFill>
            <a:ln>
              <a:solidFill>
                <a:schemeClr val="tx1"/>
              </a:solidFill>
            </a:ln>
            <a:effectLst/>
          </c:spPr>
          <c:invertIfNegative val="0"/>
          <c:cat>
            <c:numRef>
              <c:f>'Table 6'!$B$35:$B$44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'Table 6'!$H$24:$H$33</c:f>
              <c:numCache>
                <c:formatCode>General</c:formatCode>
                <c:ptCount val="10"/>
                <c:pt idx="0">
                  <c:v>67.75</c:v>
                </c:pt>
                <c:pt idx="1">
                  <c:v>74.64</c:v>
                </c:pt>
                <c:pt idx="2">
                  <c:v>40.51</c:v>
                </c:pt>
                <c:pt idx="3">
                  <c:v>79.319999999999993</c:v>
                </c:pt>
                <c:pt idx="4">
                  <c:v>63.41</c:v>
                </c:pt>
                <c:pt idx="5">
                  <c:v>49.72</c:v>
                </c:pt>
                <c:pt idx="6">
                  <c:v>77.12</c:v>
                </c:pt>
                <c:pt idx="7">
                  <c:v>68.78</c:v>
                </c:pt>
                <c:pt idx="8">
                  <c:v>46.86</c:v>
                </c:pt>
                <c:pt idx="9">
                  <c:v>119.16</c:v>
                </c:pt>
              </c:numCache>
            </c:numRef>
          </c:val>
          <c:extLst>
            <c:ext xmlns:c16="http://schemas.microsoft.com/office/drawing/2014/chart" uri="{C3380CC4-5D6E-409C-BE32-E72D297353CC}">
              <c16:uniqueId val="{00000000-DA4B-444C-8E3F-58654E1C7468}"/>
            </c:ext>
          </c:extLst>
        </c:ser>
        <c:ser>
          <c:idx val="1"/>
          <c:order val="1"/>
          <c:tx>
            <c:strRef>
              <c:f>'Table 6'!$A$13:$A$21</c:f>
              <c:strCache>
                <c:ptCount val="9"/>
                <c:pt idx="0">
                  <c:v>E-sports</c:v>
                </c:pt>
              </c:strCache>
            </c:strRef>
          </c:tx>
          <c:spPr>
            <a:solidFill>
              <a:schemeClr val="accent2"/>
            </a:solidFill>
            <a:ln>
              <a:solidFill>
                <a:schemeClr val="tx1"/>
              </a:solidFill>
            </a:ln>
            <a:effectLst/>
          </c:spPr>
          <c:invertIfNegative val="0"/>
          <c:cat>
            <c:numRef>
              <c:f>'Table 6'!$B$35:$B$44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'Table 6'!$H$35:$H$44</c:f>
              <c:numCache>
                <c:formatCode>General</c:formatCode>
                <c:ptCount val="10"/>
                <c:pt idx="0">
                  <c:v>13.76</c:v>
                </c:pt>
                <c:pt idx="1">
                  <c:v>21.51</c:v>
                </c:pt>
                <c:pt idx="2">
                  <c:v>9.17</c:v>
                </c:pt>
                <c:pt idx="3">
                  <c:v>-4.7300000000000004</c:v>
                </c:pt>
                <c:pt idx="4">
                  <c:v>-12.29</c:v>
                </c:pt>
                <c:pt idx="5">
                  <c:v>10.48</c:v>
                </c:pt>
                <c:pt idx="6">
                  <c:v>15.91</c:v>
                </c:pt>
                <c:pt idx="7">
                  <c:v>36.26</c:v>
                </c:pt>
                <c:pt idx="8">
                  <c:v>47.72</c:v>
                </c:pt>
                <c:pt idx="9">
                  <c:v>38.18</c:v>
                </c:pt>
              </c:numCache>
            </c:numRef>
          </c:val>
          <c:extLst>
            <c:ext xmlns:c16="http://schemas.microsoft.com/office/drawing/2014/chart" uri="{C3380CC4-5D6E-409C-BE32-E72D297353CC}">
              <c16:uniqueId val="{00000001-DA4B-444C-8E3F-58654E1C7468}"/>
            </c:ext>
          </c:extLst>
        </c:ser>
        <c:dLbls>
          <c:showLegendKey val="0"/>
          <c:showVal val="0"/>
          <c:showCatName val="0"/>
          <c:showSerName val="0"/>
          <c:showPercent val="0"/>
          <c:showBubbleSize val="0"/>
        </c:dLbls>
        <c:gapWidth val="219"/>
        <c:overlap val="-27"/>
        <c:axId val="788187087"/>
        <c:axId val="1493364319"/>
      </c:barChart>
      <c:catAx>
        <c:axId val="788187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493364319"/>
        <c:crosses val="autoZero"/>
        <c:auto val="1"/>
        <c:lblAlgn val="ctr"/>
        <c:lblOffset val="100"/>
        <c:noMultiLvlLbl val="0"/>
      </c:catAx>
      <c:valAx>
        <c:axId val="14933643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a:t>Mean Spend in the Year, £s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788187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7'!$D$2</c:f>
              <c:strCache>
                <c:ptCount val="1"/>
                <c:pt idx="0">
                  <c:v>Percentage of customers</c:v>
                </c:pt>
              </c:strCache>
            </c:strRef>
          </c:tx>
          <c:spPr>
            <a:solidFill>
              <a:schemeClr val="accent1"/>
            </a:solidFill>
            <a:ln>
              <a:solidFill>
                <a:schemeClr val="tx1"/>
              </a:solidFill>
            </a:ln>
            <a:effectLst/>
          </c:spPr>
          <c:invertIfNegative val="0"/>
          <c:cat>
            <c:numRef>
              <c:f>'Table 7'!$B$3:$B$13</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'Table 7'!$D$3:$D$13</c:f>
              <c:numCache>
                <c:formatCode>0.00</c:formatCode>
                <c:ptCount val="11"/>
                <c:pt idx="0">
                  <c:v>37.35</c:v>
                </c:pt>
                <c:pt idx="1">
                  <c:v>25.29</c:v>
                </c:pt>
                <c:pt idx="2">
                  <c:v>15.4</c:v>
                </c:pt>
                <c:pt idx="3">
                  <c:v>9.77</c:v>
                </c:pt>
                <c:pt idx="4">
                  <c:v>5.78</c:v>
                </c:pt>
                <c:pt idx="5">
                  <c:v>3.32</c:v>
                </c:pt>
                <c:pt idx="6">
                  <c:v>1.8</c:v>
                </c:pt>
                <c:pt idx="7">
                  <c:v>0.86</c:v>
                </c:pt>
                <c:pt idx="8">
                  <c:v>0.32</c:v>
                </c:pt>
                <c:pt idx="9">
                  <c:v>0.1</c:v>
                </c:pt>
                <c:pt idx="10">
                  <c:v>0.01</c:v>
                </c:pt>
              </c:numCache>
            </c:numRef>
          </c:val>
          <c:extLst>
            <c:ext xmlns:c16="http://schemas.microsoft.com/office/drawing/2014/chart" uri="{C3380CC4-5D6E-409C-BE32-E72D297353CC}">
              <c16:uniqueId val="{00000000-BAF2-9442-97B9-44F0E7DE167C}"/>
            </c:ext>
          </c:extLst>
        </c:ser>
        <c:dLbls>
          <c:showLegendKey val="0"/>
          <c:showVal val="0"/>
          <c:showCatName val="0"/>
          <c:showSerName val="0"/>
          <c:showPercent val="0"/>
          <c:showBubbleSize val="0"/>
        </c:dLbls>
        <c:gapWidth val="70"/>
        <c:overlap val="-28"/>
        <c:axId val="1488568015"/>
        <c:axId val="1495647263"/>
      </c:barChart>
      <c:catAx>
        <c:axId val="1488568015"/>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Number of Activities Participated In</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5647263"/>
        <c:crosses val="autoZero"/>
        <c:auto val="1"/>
        <c:lblAlgn val="ctr"/>
        <c:lblOffset val="100"/>
        <c:noMultiLvlLbl val="0"/>
      </c:catAx>
      <c:valAx>
        <c:axId val="14956472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 of Customers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88568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'Table 8'!$D$2</c:f>
              <c:strCache>
                <c:ptCount val="1"/>
                <c:pt idx="0">
                  <c:v>Percentage of customers</c:v>
                </c:pt>
              </c:strCache>
            </c:strRef>
          </c:tx>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EA85-1942-AD66-04489E22D950}"/>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EA85-1942-AD66-04489E22D950}"/>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EA85-1942-AD66-04489E22D950}"/>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EA85-1942-AD66-04489E22D950}"/>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EA85-1942-AD66-04489E22D950}"/>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EA85-1942-AD66-04489E22D950}"/>
              </c:ext>
            </c:extLst>
          </c:dPt>
          <c:dPt>
            <c:idx val="6"/>
            <c:invertIfNegative val="0"/>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0D-EA85-1942-AD66-04489E22D950}"/>
              </c:ext>
            </c:extLst>
          </c:dPt>
          <c:dPt>
            <c:idx val="7"/>
            <c:invertIfNegative val="0"/>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0F-EA85-1942-AD66-04489E22D950}"/>
              </c:ext>
            </c:extLst>
          </c:dPt>
          <c:dPt>
            <c:idx val="8"/>
            <c:invertIfNegative val="0"/>
            <c:bubble3D val="0"/>
            <c:spPr>
              <a:solidFill>
                <a:schemeClr val="accent3">
                  <a:lumMod val="60000"/>
                </a:schemeClr>
              </a:solidFill>
              <a:ln>
                <a:solidFill>
                  <a:schemeClr val="tx1"/>
                </a:solidFill>
              </a:ln>
              <a:effectLst/>
            </c:spPr>
            <c:extLst>
              <c:ext xmlns:c16="http://schemas.microsoft.com/office/drawing/2014/chart" uri="{C3380CC4-5D6E-409C-BE32-E72D297353CC}">
                <c16:uniqueId val="{00000011-EA85-1942-AD66-04489E22D950}"/>
              </c:ext>
            </c:extLst>
          </c:dPt>
          <c:dPt>
            <c:idx val="9"/>
            <c:invertIfNegative val="0"/>
            <c:bubble3D val="0"/>
            <c:spPr>
              <a:solidFill>
                <a:schemeClr val="accent4">
                  <a:lumMod val="60000"/>
                </a:schemeClr>
              </a:solidFill>
              <a:ln>
                <a:solidFill>
                  <a:schemeClr val="tx1"/>
                </a:solidFill>
              </a:ln>
              <a:effectLst/>
            </c:spPr>
            <c:extLst>
              <c:ext xmlns:c16="http://schemas.microsoft.com/office/drawing/2014/chart" uri="{C3380CC4-5D6E-409C-BE32-E72D297353CC}">
                <c16:uniqueId val="{00000013-EA85-1942-AD66-04489E22D950}"/>
              </c:ext>
            </c:extLst>
          </c:dPt>
          <c:dPt>
            <c:idx val="10"/>
            <c:invertIfNegative val="0"/>
            <c:bubble3D val="0"/>
            <c:spPr>
              <a:solidFill>
                <a:schemeClr val="accent5">
                  <a:lumMod val="60000"/>
                </a:schemeClr>
              </a:solidFill>
              <a:ln>
                <a:solidFill>
                  <a:schemeClr val="tx1"/>
                </a:solidFill>
              </a:ln>
              <a:effectLst/>
            </c:spPr>
            <c:extLst>
              <c:ext xmlns:c16="http://schemas.microsoft.com/office/drawing/2014/chart" uri="{C3380CC4-5D6E-409C-BE32-E72D297353CC}">
                <c16:uniqueId val="{00000015-EA85-1942-AD66-04489E22D950}"/>
              </c:ext>
            </c:extLst>
          </c:dPt>
          <c:cat>
            <c:strRef>
              <c:f>'Table 8'!$B$3:$B$13</c:f>
              <c:strCache>
                <c:ptCount val="11"/>
                <c:pt idx="0">
                  <c:v>One</c:v>
                </c:pt>
                <c:pt idx="1">
                  <c:v>Two</c:v>
                </c:pt>
                <c:pt idx="2">
                  <c:v>3 to 5</c:v>
                </c:pt>
                <c:pt idx="3">
                  <c:v>6 to 10</c:v>
                </c:pt>
                <c:pt idx="4">
                  <c:v>11 to 15</c:v>
                </c:pt>
                <c:pt idx="5">
                  <c:v>16 to 20</c:v>
                </c:pt>
                <c:pt idx="6">
                  <c:v>21 to 25</c:v>
                </c:pt>
                <c:pt idx="7">
                  <c:v>26 to 50</c:v>
                </c:pt>
                <c:pt idx="8">
                  <c:v>51 to 100</c:v>
                </c:pt>
                <c:pt idx="9">
                  <c:v>101 to 200</c:v>
                </c:pt>
                <c:pt idx="10">
                  <c:v>more than 200</c:v>
                </c:pt>
              </c:strCache>
            </c:strRef>
          </c:cat>
          <c:val>
            <c:numRef>
              <c:f>'Table 8'!$D$3:$D$13</c:f>
              <c:numCache>
                <c:formatCode>0.00</c:formatCode>
                <c:ptCount val="11"/>
                <c:pt idx="0">
                  <c:v>21.08</c:v>
                </c:pt>
                <c:pt idx="1">
                  <c:v>9.98</c:v>
                </c:pt>
                <c:pt idx="2">
                  <c:v>13.79</c:v>
                </c:pt>
                <c:pt idx="3">
                  <c:v>10.69</c:v>
                </c:pt>
                <c:pt idx="4">
                  <c:v>5.97</c:v>
                </c:pt>
                <c:pt idx="5">
                  <c:v>4.46</c:v>
                </c:pt>
                <c:pt idx="6">
                  <c:v>3.39</c:v>
                </c:pt>
                <c:pt idx="7">
                  <c:v>10.83</c:v>
                </c:pt>
                <c:pt idx="8">
                  <c:v>9.6300000000000008</c:v>
                </c:pt>
                <c:pt idx="9">
                  <c:v>6.86</c:v>
                </c:pt>
                <c:pt idx="10">
                  <c:v>3.32</c:v>
                </c:pt>
              </c:numCache>
            </c:numRef>
          </c:val>
          <c:extLst>
            <c:ext xmlns:c16="http://schemas.microsoft.com/office/drawing/2014/chart" uri="{C3380CC4-5D6E-409C-BE32-E72D297353CC}">
              <c16:uniqueId val="{00000000-3A12-F04E-A741-5FBCA4F0DD1E}"/>
            </c:ext>
          </c:extLst>
        </c:ser>
        <c:dLbls>
          <c:showLegendKey val="0"/>
          <c:showVal val="0"/>
          <c:showCatName val="0"/>
          <c:showSerName val="0"/>
          <c:showPercent val="0"/>
          <c:showBubbleSize val="0"/>
        </c:dLbls>
        <c:gapWidth val="219"/>
        <c:overlap val="-27"/>
        <c:axId val="1491812671"/>
        <c:axId val="1491888591"/>
      </c:barChart>
      <c:catAx>
        <c:axId val="1491812671"/>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Number of betting days during the year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491888591"/>
        <c:crosses val="autoZero"/>
        <c:auto val="1"/>
        <c:lblAlgn val="ctr"/>
        <c:lblOffset val="100"/>
        <c:noMultiLvlLbl val="0"/>
      </c:catAx>
      <c:valAx>
        <c:axId val="1491888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 of customers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18126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'Table 8'!$E$2</c:f>
              <c:strCache>
                <c:ptCount val="1"/>
                <c:pt idx="0">
                  <c:v>Mean age</c:v>
                </c:pt>
              </c:strCache>
            </c:strRef>
          </c:tx>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8A98-8E42-B2E5-1618240A8E7E}"/>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8A98-8E42-B2E5-1618240A8E7E}"/>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8A98-8E42-B2E5-1618240A8E7E}"/>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8A98-8E42-B2E5-1618240A8E7E}"/>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8A98-8E42-B2E5-1618240A8E7E}"/>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8A98-8E42-B2E5-1618240A8E7E}"/>
              </c:ext>
            </c:extLst>
          </c:dPt>
          <c:dPt>
            <c:idx val="6"/>
            <c:invertIfNegative val="0"/>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0D-8A98-8E42-B2E5-1618240A8E7E}"/>
              </c:ext>
            </c:extLst>
          </c:dPt>
          <c:dPt>
            <c:idx val="7"/>
            <c:invertIfNegative val="0"/>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0F-8A98-8E42-B2E5-1618240A8E7E}"/>
              </c:ext>
            </c:extLst>
          </c:dPt>
          <c:dPt>
            <c:idx val="8"/>
            <c:invertIfNegative val="0"/>
            <c:bubble3D val="0"/>
            <c:spPr>
              <a:solidFill>
                <a:schemeClr val="accent3">
                  <a:lumMod val="60000"/>
                </a:schemeClr>
              </a:solidFill>
              <a:ln>
                <a:solidFill>
                  <a:schemeClr val="tx1"/>
                </a:solidFill>
              </a:ln>
              <a:effectLst/>
            </c:spPr>
            <c:extLst>
              <c:ext xmlns:c16="http://schemas.microsoft.com/office/drawing/2014/chart" uri="{C3380CC4-5D6E-409C-BE32-E72D297353CC}">
                <c16:uniqueId val="{00000011-8A98-8E42-B2E5-1618240A8E7E}"/>
              </c:ext>
            </c:extLst>
          </c:dPt>
          <c:dPt>
            <c:idx val="9"/>
            <c:invertIfNegative val="0"/>
            <c:bubble3D val="0"/>
            <c:spPr>
              <a:solidFill>
                <a:schemeClr val="accent4">
                  <a:lumMod val="60000"/>
                </a:schemeClr>
              </a:solidFill>
              <a:ln>
                <a:solidFill>
                  <a:schemeClr val="tx1"/>
                </a:solidFill>
              </a:ln>
              <a:effectLst/>
            </c:spPr>
            <c:extLst>
              <c:ext xmlns:c16="http://schemas.microsoft.com/office/drawing/2014/chart" uri="{C3380CC4-5D6E-409C-BE32-E72D297353CC}">
                <c16:uniqueId val="{00000013-8A98-8E42-B2E5-1618240A8E7E}"/>
              </c:ext>
            </c:extLst>
          </c:dPt>
          <c:dPt>
            <c:idx val="10"/>
            <c:invertIfNegative val="0"/>
            <c:bubble3D val="0"/>
            <c:spPr>
              <a:solidFill>
                <a:schemeClr val="accent5">
                  <a:lumMod val="60000"/>
                </a:schemeClr>
              </a:solidFill>
              <a:ln>
                <a:solidFill>
                  <a:schemeClr val="tx1"/>
                </a:solidFill>
              </a:ln>
              <a:effectLst/>
            </c:spPr>
            <c:extLst>
              <c:ext xmlns:c16="http://schemas.microsoft.com/office/drawing/2014/chart" uri="{C3380CC4-5D6E-409C-BE32-E72D297353CC}">
                <c16:uniqueId val="{00000015-8A98-8E42-B2E5-1618240A8E7E}"/>
              </c:ext>
            </c:extLst>
          </c:dPt>
          <c:cat>
            <c:strRef>
              <c:f>'Table 8'!$B$3:$B$13</c:f>
              <c:strCache>
                <c:ptCount val="11"/>
                <c:pt idx="0">
                  <c:v>One</c:v>
                </c:pt>
                <c:pt idx="1">
                  <c:v>Two</c:v>
                </c:pt>
                <c:pt idx="2">
                  <c:v>3 to 5</c:v>
                </c:pt>
                <c:pt idx="3">
                  <c:v>6 to 10</c:v>
                </c:pt>
                <c:pt idx="4">
                  <c:v>11 to 15</c:v>
                </c:pt>
                <c:pt idx="5">
                  <c:v>16 to 20</c:v>
                </c:pt>
                <c:pt idx="6">
                  <c:v>21 to 25</c:v>
                </c:pt>
                <c:pt idx="7">
                  <c:v>26 to 50</c:v>
                </c:pt>
                <c:pt idx="8">
                  <c:v>51 to 100</c:v>
                </c:pt>
                <c:pt idx="9">
                  <c:v>101 to 200</c:v>
                </c:pt>
                <c:pt idx="10">
                  <c:v>more than 200</c:v>
                </c:pt>
              </c:strCache>
            </c:strRef>
          </c:cat>
          <c:val>
            <c:numRef>
              <c:f>'Table 8'!$E$3:$E$13</c:f>
              <c:numCache>
                <c:formatCode>0.00</c:formatCode>
                <c:ptCount val="11"/>
                <c:pt idx="0">
                  <c:v>36.25</c:v>
                </c:pt>
                <c:pt idx="1">
                  <c:v>34.35</c:v>
                </c:pt>
                <c:pt idx="2">
                  <c:v>34.31</c:v>
                </c:pt>
                <c:pt idx="3">
                  <c:v>34.67</c:v>
                </c:pt>
                <c:pt idx="4">
                  <c:v>34.46</c:v>
                </c:pt>
                <c:pt idx="5">
                  <c:v>34.81</c:v>
                </c:pt>
                <c:pt idx="6">
                  <c:v>34.81</c:v>
                </c:pt>
                <c:pt idx="7">
                  <c:v>35.44</c:v>
                </c:pt>
                <c:pt idx="8">
                  <c:v>37.049999999999997</c:v>
                </c:pt>
                <c:pt idx="9">
                  <c:v>39.270000000000003</c:v>
                </c:pt>
                <c:pt idx="10">
                  <c:v>45.38</c:v>
                </c:pt>
              </c:numCache>
            </c:numRef>
          </c:val>
          <c:extLst>
            <c:ext xmlns:c16="http://schemas.microsoft.com/office/drawing/2014/chart" uri="{C3380CC4-5D6E-409C-BE32-E72D297353CC}">
              <c16:uniqueId val="{00000000-2057-B14E-8EF5-B2FEA434F6FC}"/>
            </c:ext>
          </c:extLst>
        </c:ser>
        <c:dLbls>
          <c:showLegendKey val="0"/>
          <c:showVal val="0"/>
          <c:showCatName val="0"/>
          <c:showSerName val="0"/>
          <c:showPercent val="0"/>
          <c:showBubbleSize val="0"/>
        </c:dLbls>
        <c:gapWidth val="219"/>
        <c:overlap val="-27"/>
        <c:axId val="1491812671"/>
        <c:axId val="1491888591"/>
      </c:barChart>
      <c:catAx>
        <c:axId val="1491812671"/>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Number of betting days during the year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491888591"/>
        <c:crosses val="autoZero"/>
        <c:auto val="1"/>
        <c:lblAlgn val="ctr"/>
        <c:lblOffset val="100"/>
        <c:noMultiLvlLbl val="0"/>
      </c:catAx>
      <c:valAx>
        <c:axId val="1491888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Mean age</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18126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'Table 8'!$H$2</c:f>
              <c:strCache>
                <c:ptCount val="1"/>
                <c:pt idx="0">
                  <c:v>Median loss</c:v>
                </c:pt>
              </c:strCache>
            </c:strRef>
          </c:tx>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CE23-6B48-A484-778374FA47E7}"/>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CE23-6B48-A484-778374FA47E7}"/>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CE23-6B48-A484-778374FA47E7}"/>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CE23-6B48-A484-778374FA47E7}"/>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CE23-6B48-A484-778374FA47E7}"/>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CE23-6B48-A484-778374FA47E7}"/>
              </c:ext>
            </c:extLst>
          </c:dPt>
          <c:dPt>
            <c:idx val="6"/>
            <c:invertIfNegative val="0"/>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0D-CE23-6B48-A484-778374FA47E7}"/>
              </c:ext>
            </c:extLst>
          </c:dPt>
          <c:dPt>
            <c:idx val="7"/>
            <c:invertIfNegative val="0"/>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0F-CE23-6B48-A484-778374FA47E7}"/>
              </c:ext>
            </c:extLst>
          </c:dPt>
          <c:dPt>
            <c:idx val="8"/>
            <c:invertIfNegative val="0"/>
            <c:bubble3D val="0"/>
            <c:spPr>
              <a:solidFill>
                <a:schemeClr val="accent3">
                  <a:lumMod val="60000"/>
                </a:schemeClr>
              </a:solidFill>
              <a:ln>
                <a:solidFill>
                  <a:schemeClr val="tx1"/>
                </a:solidFill>
              </a:ln>
              <a:effectLst/>
            </c:spPr>
            <c:extLst>
              <c:ext xmlns:c16="http://schemas.microsoft.com/office/drawing/2014/chart" uri="{C3380CC4-5D6E-409C-BE32-E72D297353CC}">
                <c16:uniqueId val="{00000011-CE23-6B48-A484-778374FA47E7}"/>
              </c:ext>
            </c:extLst>
          </c:dPt>
          <c:dPt>
            <c:idx val="9"/>
            <c:invertIfNegative val="0"/>
            <c:bubble3D val="0"/>
            <c:spPr>
              <a:solidFill>
                <a:schemeClr val="accent4">
                  <a:lumMod val="60000"/>
                </a:schemeClr>
              </a:solidFill>
              <a:ln>
                <a:solidFill>
                  <a:schemeClr val="tx1"/>
                </a:solidFill>
              </a:ln>
              <a:effectLst/>
            </c:spPr>
            <c:extLst>
              <c:ext xmlns:c16="http://schemas.microsoft.com/office/drawing/2014/chart" uri="{C3380CC4-5D6E-409C-BE32-E72D297353CC}">
                <c16:uniqueId val="{00000013-CE23-6B48-A484-778374FA47E7}"/>
              </c:ext>
            </c:extLst>
          </c:dPt>
          <c:dPt>
            <c:idx val="10"/>
            <c:invertIfNegative val="0"/>
            <c:bubble3D val="0"/>
            <c:spPr>
              <a:solidFill>
                <a:schemeClr val="accent5">
                  <a:lumMod val="60000"/>
                </a:schemeClr>
              </a:solidFill>
              <a:ln>
                <a:solidFill>
                  <a:schemeClr val="tx1"/>
                </a:solidFill>
              </a:ln>
              <a:effectLst/>
            </c:spPr>
            <c:extLst>
              <c:ext xmlns:c16="http://schemas.microsoft.com/office/drawing/2014/chart" uri="{C3380CC4-5D6E-409C-BE32-E72D297353CC}">
                <c16:uniqueId val="{00000015-CE23-6B48-A484-778374FA47E7}"/>
              </c:ext>
            </c:extLst>
          </c:dPt>
          <c:cat>
            <c:strRef>
              <c:f>'Table 8'!$B$3:$B$13</c:f>
              <c:strCache>
                <c:ptCount val="11"/>
                <c:pt idx="0">
                  <c:v>One</c:v>
                </c:pt>
                <c:pt idx="1">
                  <c:v>Two</c:v>
                </c:pt>
                <c:pt idx="2">
                  <c:v>3 to 5</c:v>
                </c:pt>
                <c:pt idx="3">
                  <c:v>6 to 10</c:v>
                </c:pt>
                <c:pt idx="4">
                  <c:v>11 to 15</c:v>
                </c:pt>
                <c:pt idx="5">
                  <c:v>16 to 20</c:v>
                </c:pt>
                <c:pt idx="6">
                  <c:v>21 to 25</c:v>
                </c:pt>
                <c:pt idx="7">
                  <c:v>26 to 50</c:v>
                </c:pt>
                <c:pt idx="8">
                  <c:v>51 to 100</c:v>
                </c:pt>
                <c:pt idx="9">
                  <c:v>101 to 200</c:v>
                </c:pt>
                <c:pt idx="10">
                  <c:v>more than 200</c:v>
                </c:pt>
              </c:strCache>
            </c:strRef>
          </c:cat>
          <c:val>
            <c:numRef>
              <c:f>'Table 8'!$H$3:$H$13</c:f>
              <c:numCache>
                <c:formatCode>0.00</c:formatCode>
                <c:ptCount val="11"/>
                <c:pt idx="0">
                  <c:v>8</c:v>
                </c:pt>
                <c:pt idx="1">
                  <c:v>12.46</c:v>
                </c:pt>
                <c:pt idx="2">
                  <c:v>17.84</c:v>
                </c:pt>
                <c:pt idx="3">
                  <c:v>25.19</c:v>
                </c:pt>
                <c:pt idx="4">
                  <c:v>35</c:v>
                </c:pt>
                <c:pt idx="5">
                  <c:v>41.98</c:v>
                </c:pt>
                <c:pt idx="6">
                  <c:v>52.78</c:v>
                </c:pt>
                <c:pt idx="7">
                  <c:v>70.59</c:v>
                </c:pt>
                <c:pt idx="8">
                  <c:v>134.51</c:v>
                </c:pt>
                <c:pt idx="9">
                  <c:v>319.82</c:v>
                </c:pt>
                <c:pt idx="10">
                  <c:v>860.5</c:v>
                </c:pt>
              </c:numCache>
            </c:numRef>
          </c:val>
          <c:extLst>
            <c:ext xmlns:c16="http://schemas.microsoft.com/office/drawing/2014/chart" uri="{C3380CC4-5D6E-409C-BE32-E72D297353CC}">
              <c16:uniqueId val="{00000000-E92D-074F-9573-719C68EA6A69}"/>
            </c:ext>
          </c:extLst>
        </c:ser>
        <c:dLbls>
          <c:showLegendKey val="0"/>
          <c:showVal val="0"/>
          <c:showCatName val="0"/>
          <c:showSerName val="0"/>
          <c:showPercent val="0"/>
          <c:showBubbleSize val="0"/>
        </c:dLbls>
        <c:gapWidth val="219"/>
        <c:overlap val="-27"/>
        <c:axId val="1491629135"/>
        <c:axId val="1491994143"/>
      </c:barChart>
      <c:catAx>
        <c:axId val="1491629135"/>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Number of betting days during the year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491994143"/>
        <c:crosses val="autoZero"/>
        <c:auto val="1"/>
        <c:lblAlgn val="ctr"/>
        <c:lblOffset val="100"/>
        <c:noMultiLvlLbl val="0"/>
      </c:catAx>
      <c:valAx>
        <c:axId val="14919941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Median loss, £s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1629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'Table 15'!$B$2</c:f>
              <c:strCache>
                <c:ptCount val="1"/>
                <c:pt idx="0">
                  <c:v>% of customers</c:v>
                </c:pt>
              </c:strCache>
            </c:strRef>
          </c:tx>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7ACB-EC4F-9747-B41456B1EE19}"/>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7ACB-EC4F-9747-B41456B1EE19}"/>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7ACB-EC4F-9747-B41456B1EE19}"/>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7ACB-EC4F-9747-B41456B1EE19}"/>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7ACB-EC4F-9747-B41456B1EE19}"/>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7ACB-EC4F-9747-B41456B1EE19}"/>
              </c:ext>
            </c:extLst>
          </c:dPt>
          <c:dPt>
            <c:idx val="6"/>
            <c:invertIfNegative val="0"/>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0D-7ACB-EC4F-9747-B41456B1EE19}"/>
              </c:ext>
            </c:extLst>
          </c:dPt>
          <c:dPt>
            <c:idx val="7"/>
            <c:invertIfNegative val="0"/>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0F-7ACB-EC4F-9747-B41456B1EE19}"/>
              </c:ext>
            </c:extLst>
          </c:dPt>
          <c:dPt>
            <c:idx val="8"/>
            <c:invertIfNegative val="0"/>
            <c:bubble3D val="0"/>
            <c:spPr>
              <a:solidFill>
                <a:schemeClr val="accent3">
                  <a:lumMod val="60000"/>
                </a:schemeClr>
              </a:solidFill>
              <a:ln>
                <a:solidFill>
                  <a:schemeClr val="tx1"/>
                </a:solidFill>
              </a:ln>
              <a:effectLst/>
            </c:spPr>
            <c:extLst>
              <c:ext xmlns:c16="http://schemas.microsoft.com/office/drawing/2014/chart" uri="{C3380CC4-5D6E-409C-BE32-E72D297353CC}">
                <c16:uniqueId val="{00000011-7ACB-EC4F-9747-B41456B1EE19}"/>
              </c:ext>
            </c:extLst>
          </c:dPt>
          <c:dPt>
            <c:idx val="9"/>
            <c:invertIfNegative val="0"/>
            <c:bubble3D val="0"/>
            <c:spPr>
              <a:solidFill>
                <a:schemeClr val="accent4">
                  <a:lumMod val="60000"/>
                </a:schemeClr>
              </a:solidFill>
              <a:ln>
                <a:solidFill>
                  <a:schemeClr val="tx1"/>
                </a:solidFill>
              </a:ln>
              <a:effectLst/>
            </c:spPr>
            <c:extLst>
              <c:ext xmlns:c16="http://schemas.microsoft.com/office/drawing/2014/chart" uri="{C3380CC4-5D6E-409C-BE32-E72D297353CC}">
                <c16:uniqueId val="{00000013-7ACB-EC4F-9747-B41456B1EE19}"/>
              </c:ext>
            </c:extLst>
          </c:dPt>
          <c:dPt>
            <c:idx val="10"/>
            <c:invertIfNegative val="0"/>
            <c:bubble3D val="0"/>
            <c:spPr>
              <a:solidFill>
                <a:schemeClr val="accent5">
                  <a:lumMod val="60000"/>
                </a:schemeClr>
              </a:solidFill>
              <a:ln>
                <a:solidFill>
                  <a:schemeClr val="tx1"/>
                </a:solidFill>
              </a:ln>
              <a:effectLst/>
            </c:spPr>
            <c:extLst>
              <c:ext xmlns:c16="http://schemas.microsoft.com/office/drawing/2014/chart" uri="{C3380CC4-5D6E-409C-BE32-E72D297353CC}">
                <c16:uniqueId val="{00000015-7ACB-EC4F-9747-B41456B1EE19}"/>
              </c:ext>
            </c:extLst>
          </c:dPt>
          <c:dPt>
            <c:idx val="11"/>
            <c:invertIfNegative val="0"/>
            <c:bubble3D val="0"/>
            <c:spPr>
              <a:solidFill>
                <a:schemeClr val="accent6">
                  <a:lumMod val="60000"/>
                </a:schemeClr>
              </a:solidFill>
              <a:ln>
                <a:solidFill>
                  <a:schemeClr val="tx1"/>
                </a:solidFill>
              </a:ln>
              <a:effectLst/>
            </c:spPr>
            <c:extLst>
              <c:ext xmlns:c16="http://schemas.microsoft.com/office/drawing/2014/chart" uri="{C3380CC4-5D6E-409C-BE32-E72D297353CC}">
                <c16:uniqueId val="{00000017-7ACB-EC4F-9747-B41456B1EE19}"/>
              </c:ext>
            </c:extLst>
          </c:dPt>
          <c:dPt>
            <c:idx val="12"/>
            <c:invertIfNegative val="0"/>
            <c:bubble3D val="0"/>
            <c:spPr>
              <a:solidFill>
                <a:schemeClr val="accent1">
                  <a:lumMod val="80000"/>
                  <a:lumOff val="20000"/>
                </a:schemeClr>
              </a:solidFill>
              <a:ln>
                <a:solidFill>
                  <a:schemeClr val="tx1"/>
                </a:solidFill>
              </a:ln>
              <a:effectLst/>
            </c:spPr>
            <c:extLst>
              <c:ext xmlns:c16="http://schemas.microsoft.com/office/drawing/2014/chart" uri="{C3380CC4-5D6E-409C-BE32-E72D297353CC}">
                <c16:uniqueId val="{00000019-7ACB-EC4F-9747-B41456B1EE19}"/>
              </c:ext>
            </c:extLst>
          </c:dPt>
          <c:dPt>
            <c:idx val="13"/>
            <c:invertIfNegative val="0"/>
            <c:bubble3D val="0"/>
            <c:spPr>
              <a:solidFill>
                <a:schemeClr val="accent2">
                  <a:lumMod val="80000"/>
                  <a:lumOff val="20000"/>
                </a:schemeClr>
              </a:solidFill>
              <a:ln>
                <a:solidFill>
                  <a:schemeClr val="tx1"/>
                </a:solidFill>
              </a:ln>
              <a:effectLst/>
            </c:spPr>
            <c:extLst>
              <c:ext xmlns:c16="http://schemas.microsoft.com/office/drawing/2014/chart" uri="{C3380CC4-5D6E-409C-BE32-E72D297353CC}">
                <c16:uniqueId val="{0000001B-7ACB-EC4F-9747-B41456B1EE19}"/>
              </c:ext>
            </c:extLst>
          </c:dPt>
          <c:dPt>
            <c:idx val="14"/>
            <c:invertIfNegative val="0"/>
            <c:bubble3D val="0"/>
            <c:spPr>
              <a:solidFill>
                <a:schemeClr val="accent3">
                  <a:lumMod val="80000"/>
                  <a:lumOff val="20000"/>
                </a:schemeClr>
              </a:solidFill>
              <a:ln>
                <a:solidFill>
                  <a:schemeClr val="tx1"/>
                </a:solidFill>
              </a:ln>
              <a:effectLst/>
            </c:spPr>
            <c:extLst>
              <c:ext xmlns:c16="http://schemas.microsoft.com/office/drawing/2014/chart" uri="{C3380CC4-5D6E-409C-BE32-E72D297353CC}">
                <c16:uniqueId val="{0000001D-7ACB-EC4F-9747-B41456B1EE19}"/>
              </c:ext>
            </c:extLst>
          </c:dPt>
          <c:dPt>
            <c:idx val="15"/>
            <c:invertIfNegative val="0"/>
            <c:bubble3D val="0"/>
            <c:spPr>
              <a:solidFill>
                <a:schemeClr val="accent4">
                  <a:lumMod val="80000"/>
                  <a:lumOff val="20000"/>
                </a:schemeClr>
              </a:solidFill>
              <a:ln>
                <a:solidFill>
                  <a:schemeClr val="tx1"/>
                </a:solidFill>
              </a:ln>
              <a:effectLst/>
            </c:spPr>
            <c:extLst>
              <c:ext xmlns:c16="http://schemas.microsoft.com/office/drawing/2014/chart" uri="{C3380CC4-5D6E-409C-BE32-E72D297353CC}">
                <c16:uniqueId val="{0000001F-7ACB-EC4F-9747-B41456B1EE19}"/>
              </c:ext>
            </c:extLst>
          </c:dPt>
          <c:dPt>
            <c:idx val="16"/>
            <c:invertIfNegative val="0"/>
            <c:bubble3D val="0"/>
            <c:spPr>
              <a:solidFill>
                <a:schemeClr val="accent5">
                  <a:lumMod val="80000"/>
                  <a:lumOff val="20000"/>
                </a:schemeClr>
              </a:solidFill>
              <a:ln>
                <a:solidFill>
                  <a:schemeClr val="tx1"/>
                </a:solidFill>
              </a:ln>
              <a:effectLst/>
            </c:spPr>
            <c:extLst>
              <c:ext xmlns:c16="http://schemas.microsoft.com/office/drawing/2014/chart" uri="{C3380CC4-5D6E-409C-BE32-E72D297353CC}">
                <c16:uniqueId val="{00000021-7ACB-EC4F-9747-B41456B1EE19}"/>
              </c:ext>
            </c:extLst>
          </c:dPt>
          <c:dPt>
            <c:idx val="17"/>
            <c:invertIfNegative val="0"/>
            <c:bubble3D val="0"/>
            <c:spPr>
              <a:solidFill>
                <a:schemeClr val="accent6">
                  <a:lumMod val="80000"/>
                  <a:lumOff val="20000"/>
                </a:schemeClr>
              </a:solidFill>
              <a:ln>
                <a:solidFill>
                  <a:schemeClr val="tx1"/>
                </a:solidFill>
              </a:ln>
              <a:effectLst/>
            </c:spPr>
            <c:extLst>
              <c:ext xmlns:c16="http://schemas.microsoft.com/office/drawing/2014/chart" uri="{C3380CC4-5D6E-409C-BE32-E72D297353CC}">
                <c16:uniqueId val="{00000023-7ACB-EC4F-9747-B41456B1EE19}"/>
              </c:ext>
            </c:extLst>
          </c:dPt>
          <c:dPt>
            <c:idx val="18"/>
            <c:invertIfNegative val="0"/>
            <c:bubble3D val="0"/>
            <c:spPr>
              <a:solidFill>
                <a:schemeClr val="accent1">
                  <a:lumMod val="80000"/>
                </a:schemeClr>
              </a:solidFill>
              <a:ln>
                <a:solidFill>
                  <a:schemeClr val="tx1"/>
                </a:solidFill>
              </a:ln>
              <a:effectLst/>
            </c:spPr>
            <c:extLst>
              <c:ext xmlns:c16="http://schemas.microsoft.com/office/drawing/2014/chart" uri="{C3380CC4-5D6E-409C-BE32-E72D297353CC}">
                <c16:uniqueId val="{00000025-7ACB-EC4F-9747-B41456B1EE19}"/>
              </c:ext>
            </c:extLst>
          </c:dPt>
          <c:dPt>
            <c:idx val="19"/>
            <c:invertIfNegative val="0"/>
            <c:bubble3D val="0"/>
            <c:spPr>
              <a:solidFill>
                <a:schemeClr val="accent2">
                  <a:lumMod val="80000"/>
                </a:schemeClr>
              </a:solidFill>
              <a:ln>
                <a:solidFill>
                  <a:schemeClr val="tx1"/>
                </a:solidFill>
              </a:ln>
              <a:effectLst/>
            </c:spPr>
            <c:extLst>
              <c:ext xmlns:c16="http://schemas.microsoft.com/office/drawing/2014/chart" uri="{C3380CC4-5D6E-409C-BE32-E72D297353CC}">
                <c16:uniqueId val="{00000027-7ACB-EC4F-9747-B41456B1EE19}"/>
              </c:ext>
            </c:extLst>
          </c:dPt>
          <c:dPt>
            <c:idx val="20"/>
            <c:invertIfNegative val="0"/>
            <c:bubble3D val="0"/>
            <c:spPr>
              <a:solidFill>
                <a:schemeClr val="accent3">
                  <a:lumMod val="80000"/>
                </a:schemeClr>
              </a:solidFill>
              <a:ln>
                <a:solidFill>
                  <a:schemeClr val="tx1"/>
                </a:solidFill>
              </a:ln>
              <a:effectLst/>
            </c:spPr>
            <c:extLst>
              <c:ext xmlns:c16="http://schemas.microsoft.com/office/drawing/2014/chart" uri="{C3380CC4-5D6E-409C-BE32-E72D297353CC}">
                <c16:uniqueId val="{00000029-7ACB-EC4F-9747-B41456B1EE19}"/>
              </c:ext>
            </c:extLst>
          </c:dPt>
          <c:dPt>
            <c:idx val="21"/>
            <c:invertIfNegative val="0"/>
            <c:bubble3D val="0"/>
            <c:spPr>
              <a:solidFill>
                <a:schemeClr val="accent4">
                  <a:lumMod val="80000"/>
                </a:schemeClr>
              </a:solidFill>
              <a:ln>
                <a:solidFill>
                  <a:schemeClr val="tx1"/>
                </a:solidFill>
              </a:ln>
              <a:effectLst/>
            </c:spPr>
            <c:extLst>
              <c:ext xmlns:c16="http://schemas.microsoft.com/office/drawing/2014/chart" uri="{C3380CC4-5D6E-409C-BE32-E72D297353CC}">
                <c16:uniqueId val="{0000002B-7ACB-EC4F-9747-B41456B1EE19}"/>
              </c:ext>
            </c:extLst>
          </c:dPt>
          <c:dPt>
            <c:idx val="22"/>
            <c:invertIfNegative val="0"/>
            <c:bubble3D val="0"/>
            <c:spPr>
              <a:solidFill>
                <a:schemeClr val="accent5">
                  <a:lumMod val="80000"/>
                </a:schemeClr>
              </a:solidFill>
              <a:ln>
                <a:solidFill>
                  <a:schemeClr val="tx1"/>
                </a:solidFill>
              </a:ln>
              <a:effectLst/>
            </c:spPr>
            <c:extLst>
              <c:ext xmlns:c16="http://schemas.microsoft.com/office/drawing/2014/chart" uri="{C3380CC4-5D6E-409C-BE32-E72D297353CC}">
                <c16:uniqueId val="{0000002D-7ACB-EC4F-9747-B41456B1EE19}"/>
              </c:ext>
            </c:extLst>
          </c:dPt>
          <c:dPt>
            <c:idx val="23"/>
            <c:invertIfNegative val="0"/>
            <c:bubble3D val="0"/>
            <c:spPr>
              <a:solidFill>
                <a:schemeClr val="accent6">
                  <a:lumMod val="80000"/>
                </a:schemeClr>
              </a:solidFill>
              <a:ln>
                <a:solidFill>
                  <a:schemeClr val="tx1"/>
                </a:solidFill>
              </a:ln>
              <a:effectLst/>
            </c:spPr>
            <c:extLst>
              <c:ext xmlns:c16="http://schemas.microsoft.com/office/drawing/2014/chart" uri="{C3380CC4-5D6E-409C-BE32-E72D297353CC}">
                <c16:uniqueId val="{0000002F-7ACB-EC4F-9747-B41456B1EE19}"/>
              </c:ext>
            </c:extLst>
          </c:dPt>
          <c:dPt>
            <c:idx val="24"/>
            <c:invertIfNegative val="0"/>
            <c:bubble3D val="0"/>
            <c:spPr>
              <a:solidFill>
                <a:schemeClr val="accent1">
                  <a:lumMod val="60000"/>
                  <a:lumOff val="40000"/>
                </a:schemeClr>
              </a:solidFill>
              <a:ln>
                <a:solidFill>
                  <a:schemeClr val="tx1"/>
                </a:solidFill>
              </a:ln>
              <a:effectLst/>
            </c:spPr>
            <c:extLst>
              <c:ext xmlns:c16="http://schemas.microsoft.com/office/drawing/2014/chart" uri="{C3380CC4-5D6E-409C-BE32-E72D297353CC}">
                <c16:uniqueId val="{00000031-7ACB-EC4F-9747-B41456B1EE19}"/>
              </c:ext>
            </c:extLst>
          </c:dPt>
          <c:dPt>
            <c:idx val="25"/>
            <c:invertIfNegative val="0"/>
            <c:bubble3D val="0"/>
            <c:spPr>
              <a:solidFill>
                <a:schemeClr val="accent2">
                  <a:lumMod val="60000"/>
                  <a:lumOff val="40000"/>
                </a:schemeClr>
              </a:solidFill>
              <a:ln>
                <a:solidFill>
                  <a:schemeClr val="tx1"/>
                </a:solidFill>
              </a:ln>
              <a:effectLst/>
            </c:spPr>
            <c:extLst>
              <c:ext xmlns:c16="http://schemas.microsoft.com/office/drawing/2014/chart" uri="{C3380CC4-5D6E-409C-BE32-E72D297353CC}">
                <c16:uniqueId val="{00000033-7ACB-EC4F-9747-B41456B1EE19}"/>
              </c:ext>
            </c:extLst>
          </c:dPt>
          <c:dPt>
            <c:idx val="26"/>
            <c:invertIfNegative val="0"/>
            <c:bubble3D val="0"/>
            <c:spPr>
              <a:solidFill>
                <a:schemeClr val="accent3">
                  <a:lumMod val="60000"/>
                  <a:lumOff val="40000"/>
                </a:schemeClr>
              </a:solidFill>
              <a:ln>
                <a:solidFill>
                  <a:schemeClr val="tx1"/>
                </a:solidFill>
              </a:ln>
              <a:effectLst/>
            </c:spPr>
            <c:extLst>
              <c:ext xmlns:c16="http://schemas.microsoft.com/office/drawing/2014/chart" uri="{C3380CC4-5D6E-409C-BE32-E72D297353CC}">
                <c16:uniqueId val="{00000035-7ACB-EC4F-9747-B41456B1EE19}"/>
              </c:ext>
            </c:extLst>
          </c:dPt>
          <c:dPt>
            <c:idx val="27"/>
            <c:invertIfNegative val="0"/>
            <c:bubble3D val="0"/>
            <c:spPr>
              <a:solidFill>
                <a:schemeClr val="accent4">
                  <a:lumMod val="60000"/>
                  <a:lumOff val="40000"/>
                </a:schemeClr>
              </a:solidFill>
              <a:ln>
                <a:solidFill>
                  <a:schemeClr val="tx1"/>
                </a:solidFill>
              </a:ln>
              <a:effectLst/>
            </c:spPr>
            <c:extLst>
              <c:ext xmlns:c16="http://schemas.microsoft.com/office/drawing/2014/chart" uri="{C3380CC4-5D6E-409C-BE32-E72D297353CC}">
                <c16:uniqueId val="{00000037-7ACB-EC4F-9747-B41456B1EE1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15'!$A$3:$A$30</c:f>
              <c:strCache>
                <c:ptCount val="28"/>
                <c:pt idx="0">
                  <c:v>Any bingo</c:v>
                </c:pt>
                <c:pt idx="1">
                  <c:v>Any casino</c:v>
                </c:pt>
                <c:pt idx="2">
                  <c:v>Any poker</c:v>
                </c:pt>
                <c:pt idx="3">
                  <c:v>Any slots</c:v>
                </c:pt>
                <c:pt idx="4">
                  <c:v>Any instant wins</c:v>
                </c:pt>
                <c:pt idx="5">
                  <c:v>Bingo only</c:v>
                </c:pt>
                <c:pt idx="6">
                  <c:v>Casino only</c:v>
                </c:pt>
                <c:pt idx="7">
                  <c:v>Poker only</c:v>
                </c:pt>
                <c:pt idx="8">
                  <c:v>Slots only</c:v>
                </c:pt>
                <c:pt idx="9">
                  <c:v>Instant wins only</c:v>
                </c:pt>
                <c:pt idx="10">
                  <c:v>Bingo and casino</c:v>
                </c:pt>
                <c:pt idx="11">
                  <c:v>Bingo and poker</c:v>
                </c:pt>
                <c:pt idx="12">
                  <c:v>Bingo and slots</c:v>
                </c:pt>
                <c:pt idx="13">
                  <c:v>Bingo and instant wins</c:v>
                </c:pt>
                <c:pt idx="14">
                  <c:v>Casino and poker</c:v>
                </c:pt>
                <c:pt idx="15">
                  <c:v>Casino and slots</c:v>
                </c:pt>
                <c:pt idx="16">
                  <c:v>Casino and instant wins</c:v>
                </c:pt>
                <c:pt idx="17">
                  <c:v>Poker and slots</c:v>
                </c:pt>
                <c:pt idx="18">
                  <c:v>Poker and instant wins</c:v>
                </c:pt>
                <c:pt idx="19">
                  <c:v>Slots and instant wins</c:v>
                </c:pt>
                <c:pt idx="20">
                  <c:v>Bingo and two or more others</c:v>
                </c:pt>
                <c:pt idx="21">
                  <c:v>Casino and two or more others</c:v>
                </c:pt>
                <c:pt idx="22">
                  <c:v>Poker and two or more others</c:v>
                </c:pt>
                <c:pt idx="23">
                  <c:v>Slots and two or more others</c:v>
                </c:pt>
                <c:pt idx="24">
                  <c:v>Instant wins and two or more others</c:v>
                </c:pt>
                <c:pt idx="25">
                  <c:v>Three activities</c:v>
                </c:pt>
                <c:pt idx="26">
                  <c:v>Four activities</c:v>
                </c:pt>
                <c:pt idx="27">
                  <c:v>Five activities</c:v>
                </c:pt>
              </c:strCache>
            </c:strRef>
          </c:cat>
          <c:val>
            <c:numRef>
              <c:f>'Table 15'!$B$3:$B$30</c:f>
              <c:numCache>
                <c:formatCode>0.00</c:formatCode>
                <c:ptCount val="28"/>
                <c:pt idx="0">
                  <c:v>15.4</c:v>
                </c:pt>
                <c:pt idx="1">
                  <c:v>59.56</c:v>
                </c:pt>
                <c:pt idx="2">
                  <c:v>5.54</c:v>
                </c:pt>
                <c:pt idx="3">
                  <c:v>72.19</c:v>
                </c:pt>
                <c:pt idx="4">
                  <c:v>10.46</c:v>
                </c:pt>
                <c:pt idx="5">
                  <c:v>1.84</c:v>
                </c:pt>
                <c:pt idx="6">
                  <c:v>21.25</c:v>
                </c:pt>
                <c:pt idx="7">
                  <c:v>1.95</c:v>
                </c:pt>
                <c:pt idx="8">
                  <c:v>27.07</c:v>
                </c:pt>
                <c:pt idx="9">
                  <c:v>0.69</c:v>
                </c:pt>
                <c:pt idx="10">
                  <c:v>0.68</c:v>
                </c:pt>
                <c:pt idx="11">
                  <c:v>0.02</c:v>
                </c:pt>
                <c:pt idx="12">
                  <c:v>4.67</c:v>
                </c:pt>
                <c:pt idx="13">
                  <c:v>0.05</c:v>
                </c:pt>
                <c:pt idx="14">
                  <c:v>1.03</c:v>
                </c:pt>
                <c:pt idx="15">
                  <c:v>23.7</c:v>
                </c:pt>
                <c:pt idx="16">
                  <c:v>0.2</c:v>
                </c:pt>
                <c:pt idx="17">
                  <c:v>0.45</c:v>
                </c:pt>
                <c:pt idx="18">
                  <c:v>0.01</c:v>
                </c:pt>
                <c:pt idx="19">
                  <c:v>3.06</c:v>
                </c:pt>
                <c:pt idx="20">
                  <c:v>8.1300000000000008</c:v>
                </c:pt>
                <c:pt idx="21">
                  <c:v>12.69</c:v>
                </c:pt>
                <c:pt idx="22">
                  <c:v>2.0699999999999998</c:v>
                </c:pt>
                <c:pt idx="23">
                  <c:v>13.24</c:v>
                </c:pt>
                <c:pt idx="24">
                  <c:v>6.44</c:v>
                </c:pt>
                <c:pt idx="25">
                  <c:v>10.81</c:v>
                </c:pt>
                <c:pt idx="26">
                  <c:v>2.39</c:v>
                </c:pt>
                <c:pt idx="27">
                  <c:v>0.12</c:v>
                </c:pt>
              </c:numCache>
            </c:numRef>
          </c:val>
          <c:extLst>
            <c:ext xmlns:c16="http://schemas.microsoft.com/office/drawing/2014/chart" uri="{C3380CC4-5D6E-409C-BE32-E72D297353CC}">
              <c16:uniqueId val="{00000000-BB9D-9D42-8BFF-E0972A5DD1B3}"/>
            </c:ext>
          </c:extLst>
        </c:ser>
        <c:dLbls>
          <c:showLegendKey val="0"/>
          <c:showVal val="0"/>
          <c:showCatName val="0"/>
          <c:showSerName val="0"/>
          <c:showPercent val="0"/>
          <c:showBubbleSize val="0"/>
        </c:dLbls>
        <c:gapWidth val="219"/>
        <c:overlap val="-27"/>
        <c:axId val="1755305391"/>
        <c:axId val="1755307039"/>
      </c:barChart>
      <c:catAx>
        <c:axId val="175530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755307039"/>
        <c:crosses val="autoZero"/>
        <c:auto val="1"/>
        <c:lblAlgn val="ctr"/>
        <c:lblOffset val="100"/>
        <c:noMultiLvlLbl val="0"/>
      </c:catAx>
      <c:valAx>
        <c:axId val="17553070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 of customers participating in the activitty during the year</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755305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'Table 15'!$B$2</c:f>
              <c:strCache>
                <c:ptCount val="1"/>
                <c:pt idx="0">
                  <c:v>% of customers</c:v>
                </c:pt>
              </c:strCache>
            </c:strRef>
          </c:tx>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32D0-AC4D-ACAF-DF3AC2B990BF}"/>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32D0-AC4D-ACAF-DF3AC2B990BF}"/>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32D0-AC4D-ACAF-DF3AC2B990BF}"/>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32D0-AC4D-ACAF-DF3AC2B990BF}"/>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32D0-AC4D-ACAF-DF3AC2B990BF}"/>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32D0-AC4D-ACAF-DF3AC2B990BF}"/>
              </c:ext>
            </c:extLst>
          </c:dPt>
          <c:dPt>
            <c:idx val="6"/>
            <c:invertIfNegative val="0"/>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0D-32D0-AC4D-ACAF-DF3AC2B990BF}"/>
              </c:ext>
            </c:extLst>
          </c:dPt>
          <c:dPt>
            <c:idx val="7"/>
            <c:invertIfNegative val="0"/>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0F-32D0-AC4D-ACAF-DF3AC2B990BF}"/>
              </c:ext>
            </c:extLst>
          </c:dPt>
          <c:dPt>
            <c:idx val="8"/>
            <c:invertIfNegative val="0"/>
            <c:bubble3D val="0"/>
            <c:spPr>
              <a:solidFill>
                <a:schemeClr val="accent3">
                  <a:lumMod val="60000"/>
                </a:schemeClr>
              </a:solidFill>
              <a:ln>
                <a:solidFill>
                  <a:schemeClr val="tx1"/>
                </a:solidFill>
              </a:ln>
              <a:effectLst/>
            </c:spPr>
            <c:extLst>
              <c:ext xmlns:c16="http://schemas.microsoft.com/office/drawing/2014/chart" uri="{C3380CC4-5D6E-409C-BE32-E72D297353CC}">
                <c16:uniqueId val="{00000011-32D0-AC4D-ACAF-DF3AC2B990BF}"/>
              </c:ext>
            </c:extLst>
          </c:dPt>
          <c:dPt>
            <c:idx val="9"/>
            <c:invertIfNegative val="0"/>
            <c:bubble3D val="0"/>
            <c:spPr>
              <a:solidFill>
                <a:schemeClr val="accent4">
                  <a:lumMod val="60000"/>
                </a:schemeClr>
              </a:solidFill>
              <a:ln>
                <a:solidFill>
                  <a:schemeClr val="tx1"/>
                </a:solidFill>
              </a:ln>
              <a:effectLst/>
            </c:spPr>
            <c:extLst>
              <c:ext xmlns:c16="http://schemas.microsoft.com/office/drawing/2014/chart" uri="{C3380CC4-5D6E-409C-BE32-E72D297353CC}">
                <c16:uniqueId val="{00000013-32D0-AC4D-ACAF-DF3AC2B990BF}"/>
              </c:ext>
            </c:extLst>
          </c:dPt>
          <c:dPt>
            <c:idx val="10"/>
            <c:invertIfNegative val="0"/>
            <c:bubble3D val="0"/>
            <c:spPr>
              <a:solidFill>
                <a:schemeClr val="accent5">
                  <a:lumMod val="60000"/>
                </a:schemeClr>
              </a:solidFill>
              <a:ln>
                <a:solidFill>
                  <a:schemeClr val="tx1"/>
                </a:solidFill>
              </a:ln>
              <a:effectLst/>
            </c:spPr>
            <c:extLst>
              <c:ext xmlns:c16="http://schemas.microsoft.com/office/drawing/2014/chart" uri="{C3380CC4-5D6E-409C-BE32-E72D297353CC}">
                <c16:uniqueId val="{00000015-32D0-AC4D-ACAF-DF3AC2B990BF}"/>
              </c:ext>
            </c:extLst>
          </c:dPt>
          <c:dPt>
            <c:idx val="11"/>
            <c:invertIfNegative val="0"/>
            <c:bubble3D val="0"/>
            <c:spPr>
              <a:solidFill>
                <a:schemeClr val="accent6">
                  <a:lumMod val="60000"/>
                </a:schemeClr>
              </a:solidFill>
              <a:ln>
                <a:solidFill>
                  <a:schemeClr val="tx1"/>
                </a:solidFill>
              </a:ln>
              <a:effectLst/>
            </c:spPr>
            <c:extLst>
              <c:ext xmlns:c16="http://schemas.microsoft.com/office/drawing/2014/chart" uri="{C3380CC4-5D6E-409C-BE32-E72D297353CC}">
                <c16:uniqueId val="{00000017-32D0-AC4D-ACAF-DF3AC2B990BF}"/>
              </c:ext>
            </c:extLst>
          </c:dPt>
          <c:dPt>
            <c:idx val="12"/>
            <c:invertIfNegative val="0"/>
            <c:bubble3D val="0"/>
            <c:spPr>
              <a:solidFill>
                <a:schemeClr val="accent1">
                  <a:lumMod val="80000"/>
                  <a:lumOff val="20000"/>
                </a:schemeClr>
              </a:solidFill>
              <a:ln>
                <a:solidFill>
                  <a:schemeClr val="tx1"/>
                </a:solidFill>
              </a:ln>
              <a:effectLst/>
            </c:spPr>
            <c:extLst>
              <c:ext xmlns:c16="http://schemas.microsoft.com/office/drawing/2014/chart" uri="{C3380CC4-5D6E-409C-BE32-E72D297353CC}">
                <c16:uniqueId val="{00000019-32D0-AC4D-ACAF-DF3AC2B990BF}"/>
              </c:ext>
            </c:extLst>
          </c:dPt>
          <c:dPt>
            <c:idx val="13"/>
            <c:invertIfNegative val="0"/>
            <c:bubble3D val="0"/>
            <c:spPr>
              <a:solidFill>
                <a:schemeClr val="accent2">
                  <a:lumMod val="80000"/>
                  <a:lumOff val="20000"/>
                </a:schemeClr>
              </a:solidFill>
              <a:ln>
                <a:solidFill>
                  <a:schemeClr val="tx1"/>
                </a:solidFill>
              </a:ln>
              <a:effectLst/>
            </c:spPr>
            <c:extLst>
              <c:ext xmlns:c16="http://schemas.microsoft.com/office/drawing/2014/chart" uri="{C3380CC4-5D6E-409C-BE32-E72D297353CC}">
                <c16:uniqueId val="{0000001B-32D0-AC4D-ACAF-DF3AC2B990BF}"/>
              </c:ext>
            </c:extLst>
          </c:dPt>
          <c:dPt>
            <c:idx val="14"/>
            <c:invertIfNegative val="0"/>
            <c:bubble3D val="0"/>
            <c:spPr>
              <a:solidFill>
                <a:schemeClr val="accent3">
                  <a:lumMod val="80000"/>
                  <a:lumOff val="20000"/>
                </a:schemeClr>
              </a:solidFill>
              <a:ln>
                <a:solidFill>
                  <a:schemeClr val="tx1"/>
                </a:solidFill>
              </a:ln>
              <a:effectLst/>
            </c:spPr>
            <c:extLst>
              <c:ext xmlns:c16="http://schemas.microsoft.com/office/drawing/2014/chart" uri="{C3380CC4-5D6E-409C-BE32-E72D297353CC}">
                <c16:uniqueId val="{0000001D-32D0-AC4D-ACAF-DF3AC2B990BF}"/>
              </c:ext>
            </c:extLst>
          </c:dPt>
          <c:dPt>
            <c:idx val="15"/>
            <c:invertIfNegative val="0"/>
            <c:bubble3D val="0"/>
            <c:spPr>
              <a:solidFill>
                <a:schemeClr val="accent4">
                  <a:lumMod val="80000"/>
                  <a:lumOff val="20000"/>
                </a:schemeClr>
              </a:solidFill>
              <a:ln>
                <a:solidFill>
                  <a:schemeClr val="tx1"/>
                </a:solidFill>
              </a:ln>
              <a:effectLst/>
            </c:spPr>
            <c:extLst>
              <c:ext xmlns:c16="http://schemas.microsoft.com/office/drawing/2014/chart" uri="{C3380CC4-5D6E-409C-BE32-E72D297353CC}">
                <c16:uniqueId val="{0000001F-32D0-AC4D-ACAF-DF3AC2B990BF}"/>
              </c:ext>
            </c:extLst>
          </c:dPt>
          <c:dPt>
            <c:idx val="16"/>
            <c:invertIfNegative val="0"/>
            <c:bubble3D val="0"/>
            <c:spPr>
              <a:solidFill>
                <a:schemeClr val="accent5">
                  <a:lumMod val="80000"/>
                  <a:lumOff val="20000"/>
                </a:schemeClr>
              </a:solidFill>
              <a:ln>
                <a:solidFill>
                  <a:schemeClr val="tx1"/>
                </a:solidFill>
              </a:ln>
              <a:effectLst/>
            </c:spPr>
            <c:extLst>
              <c:ext xmlns:c16="http://schemas.microsoft.com/office/drawing/2014/chart" uri="{C3380CC4-5D6E-409C-BE32-E72D297353CC}">
                <c16:uniqueId val="{00000021-32D0-AC4D-ACAF-DF3AC2B990BF}"/>
              </c:ext>
            </c:extLst>
          </c:dPt>
          <c:dPt>
            <c:idx val="17"/>
            <c:invertIfNegative val="0"/>
            <c:bubble3D val="0"/>
            <c:spPr>
              <a:solidFill>
                <a:schemeClr val="accent6">
                  <a:lumMod val="80000"/>
                  <a:lumOff val="20000"/>
                </a:schemeClr>
              </a:solidFill>
              <a:ln>
                <a:solidFill>
                  <a:schemeClr val="tx1"/>
                </a:solidFill>
              </a:ln>
              <a:effectLst/>
            </c:spPr>
            <c:extLst>
              <c:ext xmlns:c16="http://schemas.microsoft.com/office/drawing/2014/chart" uri="{C3380CC4-5D6E-409C-BE32-E72D297353CC}">
                <c16:uniqueId val="{00000023-32D0-AC4D-ACAF-DF3AC2B990BF}"/>
              </c:ext>
            </c:extLst>
          </c:dPt>
          <c:dPt>
            <c:idx val="18"/>
            <c:invertIfNegative val="0"/>
            <c:bubble3D val="0"/>
            <c:spPr>
              <a:solidFill>
                <a:schemeClr val="accent1">
                  <a:lumMod val="80000"/>
                </a:schemeClr>
              </a:solidFill>
              <a:ln>
                <a:solidFill>
                  <a:schemeClr val="tx1"/>
                </a:solidFill>
              </a:ln>
              <a:effectLst/>
            </c:spPr>
            <c:extLst>
              <c:ext xmlns:c16="http://schemas.microsoft.com/office/drawing/2014/chart" uri="{C3380CC4-5D6E-409C-BE32-E72D297353CC}">
                <c16:uniqueId val="{00000025-32D0-AC4D-ACAF-DF3AC2B990BF}"/>
              </c:ext>
            </c:extLst>
          </c:dPt>
          <c:dPt>
            <c:idx val="19"/>
            <c:invertIfNegative val="0"/>
            <c:bubble3D val="0"/>
            <c:spPr>
              <a:solidFill>
                <a:schemeClr val="accent2">
                  <a:lumMod val="80000"/>
                </a:schemeClr>
              </a:solidFill>
              <a:ln>
                <a:solidFill>
                  <a:schemeClr val="tx1"/>
                </a:solidFill>
              </a:ln>
              <a:effectLst/>
            </c:spPr>
            <c:extLst>
              <c:ext xmlns:c16="http://schemas.microsoft.com/office/drawing/2014/chart" uri="{C3380CC4-5D6E-409C-BE32-E72D297353CC}">
                <c16:uniqueId val="{00000027-32D0-AC4D-ACAF-DF3AC2B990BF}"/>
              </c:ext>
            </c:extLst>
          </c:dPt>
          <c:dPt>
            <c:idx val="20"/>
            <c:invertIfNegative val="0"/>
            <c:bubble3D val="0"/>
            <c:spPr>
              <a:solidFill>
                <a:schemeClr val="accent3">
                  <a:lumMod val="80000"/>
                </a:schemeClr>
              </a:solidFill>
              <a:ln>
                <a:solidFill>
                  <a:schemeClr val="tx1"/>
                </a:solidFill>
              </a:ln>
              <a:effectLst/>
            </c:spPr>
            <c:extLst>
              <c:ext xmlns:c16="http://schemas.microsoft.com/office/drawing/2014/chart" uri="{C3380CC4-5D6E-409C-BE32-E72D297353CC}">
                <c16:uniqueId val="{00000029-32D0-AC4D-ACAF-DF3AC2B990BF}"/>
              </c:ext>
            </c:extLst>
          </c:dPt>
          <c:dPt>
            <c:idx val="21"/>
            <c:invertIfNegative val="0"/>
            <c:bubble3D val="0"/>
            <c:spPr>
              <a:solidFill>
                <a:schemeClr val="accent4">
                  <a:lumMod val="80000"/>
                </a:schemeClr>
              </a:solidFill>
              <a:ln>
                <a:solidFill>
                  <a:schemeClr val="tx1"/>
                </a:solidFill>
              </a:ln>
              <a:effectLst/>
            </c:spPr>
            <c:extLst>
              <c:ext xmlns:c16="http://schemas.microsoft.com/office/drawing/2014/chart" uri="{C3380CC4-5D6E-409C-BE32-E72D297353CC}">
                <c16:uniqueId val="{0000002B-32D0-AC4D-ACAF-DF3AC2B990BF}"/>
              </c:ext>
            </c:extLst>
          </c:dPt>
          <c:dPt>
            <c:idx val="22"/>
            <c:invertIfNegative val="0"/>
            <c:bubble3D val="0"/>
            <c:spPr>
              <a:solidFill>
                <a:schemeClr val="accent5">
                  <a:lumMod val="80000"/>
                </a:schemeClr>
              </a:solidFill>
              <a:ln>
                <a:solidFill>
                  <a:schemeClr val="tx1"/>
                </a:solidFill>
              </a:ln>
              <a:effectLst/>
            </c:spPr>
            <c:extLst>
              <c:ext xmlns:c16="http://schemas.microsoft.com/office/drawing/2014/chart" uri="{C3380CC4-5D6E-409C-BE32-E72D297353CC}">
                <c16:uniqueId val="{0000002D-32D0-AC4D-ACAF-DF3AC2B990BF}"/>
              </c:ext>
            </c:extLst>
          </c:dPt>
          <c:dPt>
            <c:idx val="23"/>
            <c:invertIfNegative val="0"/>
            <c:bubble3D val="0"/>
            <c:spPr>
              <a:solidFill>
                <a:schemeClr val="accent6">
                  <a:lumMod val="80000"/>
                </a:schemeClr>
              </a:solidFill>
              <a:ln>
                <a:solidFill>
                  <a:schemeClr val="tx1"/>
                </a:solidFill>
              </a:ln>
              <a:effectLst/>
            </c:spPr>
            <c:extLst>
              <c:ext xmlns:c16="http://schemas.microsoft.com/office/drawing/2014/chart" uri="{C3380CC4-5D6E-409C-BE32-E72D297353CC}">
                <c16:uniqueId val="{0000002F-32D0-AC4D-ACAF-DF3AC2B990BF}"/>
              </c:ext>
            </c:extLst>
          </c:dPt>
          <c:dPt>
            <c:idx val="24"/>
            <c:invertIfNegative val="0"/>
            <c:bubble3D val="0"/>
            <c:spPr>
              <a:solidFill>
                <a:schemeClr val="accent1">
                  <a:lumMod val="60000"/>
                  <a:lumOff val="40000"/>
                </a:schemeClr>
              </a:solidFill>
              <a:ln>
                <a:solidFill>
                  <a:schemeClr val="tx1"/>
                </a:solidFill>
              </a:ln>
              <a:effectLst/>
            </c:spPr>
            <c:extLst>
              <c:ext xmlns:c16="http://schemas.microsoft.com/office/drawing/2014/chart" uri="{C3380CC4-5D6E-409C-BE32-E72D297353CC}">
                <c16:uniqueId val="{00000031-32D0-AC4D-ACAF-DF3AC2B990BF}"/>
              </c:ext>
            </c:extLst>
          </c:dPt>
          <c:dPt>
            <c:idx val="25"/>
            <c:invertIfNegative val="0"/>
            <c:bubble3D val="0"/>
            <c:spPr>
              <a:solidFill>
                <a:schemeClr val="accent2">
                  <a:lumMod val="60000"/>
                  <a:lumOff val="40000"/>
                </a:schemeClr>
              </a:solidFill>
              <a:ln>
                <a:solidFill>
                  <a:schemeClr val="tx1"/>
                </a:solidFill>
              </a:ln>
              <a:effectLst/>
            </c:spPr>
            <c:extLst>
              <c:ext xmlns:c16="http://schemas.microsoft.com/office/drawing/2014/chart" uri="{C3380CC4-5D6E-409C-BE32-E72D297353CC}">
                <c16:uniqueId val="{00000033-32D0-AC4D-ACAF-DF3AC2B990BF}"/>
              </c:ext>
            </c:extLst>
          </c:dPt>
          <c:dPt>
            <c:idx val="26"/>
            <c:invertIfNegative val="0"/>
            <c:bubble3D val="0"/>
            <c:spPr>
              <a:solidFill>
                <a:schemeClr val="accent3">
                  <a:lumMod val="60000"/>
                  <a:lumOff val="40000"/>
                </a:schemeClr>
              </a:solidFill>
              <a:ln>
                <a:solidFill>
                  <a:schemeClr val="tx1"/>
                </a:solidFill>
              </a:ln>
              <a:effectLst/>
            </c:spPr>
            <c:extLst>
              <c:ext xmlns:c16="http://schemas.microsoft.com/office/drawing/2014/chart" uri="{C3380CC4-5D6E-409C-BE32-E72D297353CC}">
                <c16:uniqueId val="{00000035-32D0-AC4D-ACAF-DF3AC2B990BF}"/>
              </c:ext>
            </c:extLst>
          </c:dPt>
          <c:dPt>
            <c:idx val="27"/>
            <c:invertIfNegative val="0"/>
            <c:bubble3D val="0"/>
            <c:spPr>
              <a:solidFill>
                <a:schemeClr val="accent4">
                  <a:lumMod val="60000"/>
                  <a:lumOff val="40000"/>
                </a:schemeClr>
              </a:solidFill>
              <a:ln>
                <a:solidFill>
                  <a:schemeClr val="tx1"/>
                </a:solidFill>
              </a:ln>
              <a:effectLst/>
            </c:spPr>
            <c:extLst>
              <c:ext xmlns:c16="http://schemas.microsoft.com/office/drawing/2014/chart" uri="{C3380CC4-5D6E-409C-BE32-E72D297353CC}">
                <c16:uniqueId val="{00000037-32D0-AC4D-ACAF-DF3AC2B990B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15'!$A$3:$A$30</c:f>
              <c:strCache>
                <c:ptCount val="28"/>
                <c:pt idx="0">
                  <c:v>Any bingo</c:v>
                </c:pt>
                <c:pt idx="1">
                  <c:v>Any casino</c:v>
                </c:pt>
                <c:pt idx="2">
                  <c:v>Any poker</c:v>
                </c:pt>
                <c:pt idx="3">
                  <c:v>Any slots</c:v>
                </c:pt>
                <c:pt idx="4">
                  <c:v>Any instant wins</c:v>
                </c:pt>
                <c:pt idx="5">
                  <c:v>Bingo only</c:v>
                </c:pt>
                <c:pt idx="6">
                  <c:v>Casino only</c:v>
                </c:pt>
                <c:pt idx="7">
                  <c:v>Poker only</c:v>
                </c:pt>
                <c:pt idx="8">
                  <c:v>Slots only</c:v>
                </c:pt>
                <c:pt idx="9">
                  <c:v>Instant wins only</c:v>
                </c:pt>
                <c:pt idx="10">
                  <c:v>Bingo and casino</c:v>
                </c:pt>
                <c:pt idx="11">
                  <c:v>Bingo and poker</c:v>
                </c:pt>
                <c:pt idx="12">
                  <c:v>Bingo and slots</c:v>
                </c:pt>
                <c:pt idx="13">
                  <c:v>Bingo and instant wins</c:v>
                </c:pt>
                <c:pt idx="14">
                  <c:v>Casino and poker</c:v>
                </c:pt>
                <c:pt idx="15">
                  <c:v>Casino and slots</c:v>
                </c:pt>
                <c:pt idx="16">
                  <c:v>Casino and instant wins</c:v>
                </c:pt>
                <c:pt idx="17">
                  <c:v>Poker and slots</c:v>
                </c:pt>
                <c:pt idx="18">
                  <c:v>Poker and instant wins</c:v>
                </c:pt>
                <c:pt idx="19">
                  <c:v>Slots and instant wins</c:v>
                </c:pt>
                <c:pt idx="20">
                  <c:v>Bingo and two or more others</c:v>
                </c:pt>
                <c:pt idx="21">
                  <c:v>Casino and two or more others</c:v>
                </c:pt>
                <c:pt idx="22">
                  <c:v>Poker and two or more others</c:v>
                </c:pt>
                <c:pt idx="23">
                  <c:v>Slots and two or more others</c:v>
                </c:pt>
                <c:pt idx="24">
                  <c:v>Instant wins and two or more others</c:v>
                </c:pt>
                <c:pt idx="25">
                  <c:v>Three activities</c:v>
                </c:pt>
                <c:pt idx="26">
                  <c:v>Four activities</c:v>
                </c:pt>
                <c:pt idx="27">
                  <c:v>Five activities</c:v>
                </c:pt>
              </c:strCache>
            </c:strRef>
          </c:cat>
          <c:val>
            <c:numRef>
              <c:f>'Table 15'!$G$3:$G$30</c:f>
              <c:numCache>
                <c:formatCode>0.00</c:formatCode>
                <c:ptCount val="28"/>
                <c:pt idx="0">
                  <c:v>62.67</c:v>
                </c:pt>
                <c:pt idx="1">
                  <c:v>31.1</c:v>
                </c:pt>
                <c:pt idx="2">
                  <c:v>41.27</c:v>
                </c:pt>
                <c:pt idx="3">
                  <c:v>38.85</c:v>
                </c:pt>
                <c:pt idx="4">
                  <c:v>68.92</c:v>
                </c:pt>
                <c:pt idx="5">
                  <c:v>18.14</c:v>
                </c:pt>
                <c:pt idx="6">
                  <c:v>9.6</c:v>
                </c:pt>
                <c:pt idx="7">
                  <c:v>15.63</c:v>
                </c:pt>
                <c:pt idx="8">
                  <c:v>14.56</c:v>
                </c:pt>
                <c:pt idx="9">
                  <c:v>1</c:v>
                </c:pt>
                <c:pt idx="10">
                  <c:v>36.72</c:v>
                </c:pt>
                <c:pt idx="11">
                  <c:v>8.48</c:v>
                </c:pt>
                <c:pt idx="12">
                  <c:v>52.28</c:v>
                </c:pt>
                <c:pt idx="13">
                  <c:v>15.99</c:v>
                </c:pt>
                <c:pt idx="14">
                  <c:v>49.07</c:v>
                </c:pt>
                <c:pt idx="15">
                  <c:v>45.87</c:v>
                </c:pt>
                <c:pt idx="16">
                  <c:v>9.35</c:v>
                </c:pt>
                <c:pt idx="17">
                  <c:v>26.95</c:v>
                </c:pt>
                <c:pt idx="18">
                  <c:v>7.77</c:v>
                </c:pt>
                <c:pt idx="19">
                  <c:v>50.44</c:v>
                </c:pt>
                <c:pt idx="20">
                  <c:v>125.94</c:v>
                </c:pt>
                <c:pt idx="21">
                  <c:v>131.55000000000001</c:v>
                </c:pt>
                <c:pt idx="22">
                  <c:v>145.80000000000001</c:v>
                </c:pt>
                <c:pt idx="23">
                  <c:v>128.37</c:v>
                </c:pt>
                <c:pt idx="24">
                  <c:v>165.38</c:v>
                </c:pt>
                <c:pt idx="25">
                  <c:v>105.93</c:v>
                </c:pt>
                <c:pt idx="26">
                  <c:v>298.99</c:v>
                </c:pt>
                <c:pt idx="27">
                  <c:v>540.79</c:v>
                </c:pt>
              </c:numCache>
            </c:numRef>
          </c:val>
          <c:extLst>
            <c:ext xmlns:c16="http://schemas.microsoft.com/office/drawing/2014/chart" uri="{C3380CC4-5D6E-409C-BE32-E72D297353CC}">
              <c16:uniqueId val="{00000038-32D0-AC4D-ACAF-DF3AC2B990BF}"/>
            </c:ext>
          </c:extLst>
        </c:ser>
        <c:dLbls>
          <c:showLegendKey val="0"/>
          <c:showVal val="0"/>
          <c:showCatName val="0"/>
          <c:showSerName val="0"/>
          <c:showPercent val="0"/>
          <c:showBubbleSize val="0"/>
        </c:dLbls>
        <c:gapWidth val="219"/>
        <c:overlap val="-27"/>
        <c:axId val="1755305391"/>
        <c:axId val="1755307039"/>
      </c:barChart>
      <c:catAx>
        <c:axId val="175530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755307039"/>
        <c:crosses val="autoZero"/>
        <c:auto val="1"/>
        <c:lblAlgn val="ctr"/>
        <c:lblOffset val="100"/>
        <c:noMultiLvlLbl val="0"/>
      </c:catAx>
      <c:valAx>
        <c:axId val="17553070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Median annual loss, £s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755305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'Table 15'!$B$2</c:f>
              <c:strCache>
                <c:ptCount val="1"/>
                <c:pt idx="0">
                  <c:v>% of customers</c:v>
                </c:pt>
              </c:strCache>
            </c:strRef>
          </c:tx>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D380-CA4D-8697-DBF7F2C11460}"/>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D380-CA4D-8697-DBF7F2C11460}"/>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D380-CA4D-8697-DBF7F2C11460}"/>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D380-CA4D-8697-DBF7F2C11460}"/>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D380-CA4D-8697-DBF7F2C11460}"/>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D380-CA4D-8697-DBF7F2C11460}"/>
              </c:ext>
            </c:extLst>
          </c:dPt>
          <c:dPt>
            <c:idx val="6"/>
            <c:invertIfNegative val="0"/>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0D-D380-CA4D-8697-DBF7F2C11460}"/>
              </c:ext>
            </c:extLst>
          </c:dPt>
          <c:dPt>
            <c:idx val="7"/>
            <c:invertIfNegative val="0"/>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0F-D380-CA4D-8697-DBF7F2C11460}"/>
              </c:ext>
            </c:extLst>
          </c:dPt>
          <c:dPt>
            <c:idx val="8"/>
            <c:invertIfNegative val="0"/>
            <c:bubble3D val="0"/>
            <c:spPr>
              <a:solidFill>
                <a:schemeClr val="accent3">
                  <a:lumMod val="60000"/>
                </a:schemeClr>
              </a:solidFill>
              <a:ln>
                <a:solidFill>
                  <a:schemeClr val="tx1"/>
                </a:solidFill>
              </a:ln>
              <a:effectLst/>
            </c:spPr>
            <c:extLst>
              <c:ext xmlns:c16="http://schemas.microsoft.com/office/drawing/2014/chart" uri="{C3380CC4-5D6E-409C-BE32-E72D297353CC}">
                <c16:uniqueId val="{00000011-D380-CA4D-8697-DBF7F2C11460}"/>
              </c:ext>
            </c:extLst>
          </c:dPt>
          <c:dPt>
            <c:idx val="9"/>
            <c:invertIfNegative val="0"/>
            <c:bubble3D val="0"/>
            <c:spPr>
              <a:solidFill>
                <a:schemeClr val="accent4">
                  <a:lumMod val="60000"/>
                </a:schemeClr>
              </a:solidFill>
              <a:ln>
                <a:solidFill>
                  <a:schemeClr val="tx1"/>
                </a:solidFill>
              </a:ln>
              <a:effectLst/>
            </c:spPr>
            <c:extLst>
              <c:ext xmlns:c16="http://schemas.microsoft.com/office/drawing/2014/chart" uri="{C3380CC4-5D6E-409C-BE32-E72D297353CC}">
                <c16:uniqueId val="{00000013-D380-CA4D-8697-DBF7F2C11460}"/>
              </c:ext>
            </c:extLst>
          </c:dPt>
          <c:dPt>
            <c:idx val="10"/>
            <c:invertIfNegative val="0"/>
            <c:bubble3D val="0"/>
            <c:spPr>
              <a:solidFill>
                <a:schemeClr val="accent5">
                  <a:lumMod val="60000"/>
                </a:schemeClr>
              </a:solidFill>
              <a:ln>
                <a:solidFill>
                  <a:schemeClr val="tx1"/>
                </a:solidFill>
              </a:ln>
              <a:effectLst/>
            </c:spPr>
            <c:extLst>
              <c:ext xmlns:c16="http://schemas.microsoft.com/office/drawing/2014/chart" uri="{C3380CC4-5D6E-409C-BE32-E72D297353CC}">
                <c16:uniqueId val="{00000015-D380-CA4D-8697-DBF7F2C11460}"/>
              </c:ext>
            </c:extLst>
          </c:dPt>
          <c:dPt>
            <c:idx val="11"/>
            <c:invertIfNegative val="0"/>
            <c:bubble3D val="0"/>
            <c:spPr>
              <a:solidFill>
                <a:schemeClr val="accent6">
                  <a:lumMod val="60000"/>
                </a:schemeClr>
              </a:solidFill>
              <a:ln>
                <a:solidFill>
                  <a:schemeClr val="tx1"/>
                </a:solidFill>
              </a:ln>
              <a:effectLst/>
            </c:spPr>
            <c:extLst>
              <c:ext xmlns:c16="http://schemas.microsoft.com/office/drawing/2014/chart" uri="{C3380CC4-5D6E-409C-BE32-E72D297353CC}">
                <c16:uniqueId val="{00000017-D380-CA4D-8697-DBF7F2C11460}"/>
              </c:ext>
            </c:extLst>
          </c:dPt>
          <c:dPt>
            <c:idx val="12"/>
            <c:invertIfNegative val="0"/>
            <c:bubble3D val="0"/>
            <c:spPr>
              <a:solidFill>
                <a:schemeClr val="accent1">
                  <a:lumMod val="80000"/>
                  <a:lumOff val="20000"/>
                </a:schemeClr>
              </a:solidFill>
              <a:ln>
                <a:solidFill>
                  <a:schemeClr val="tx1"/>
                </a:solidFill>
              </a:ln>
              <a:effectLst/>
            </c:spPr>
            <c:extLst>
              <c:ext xmlns:c16="http://schemas.microsoft.com/office/drawing/2014/chart" uri="{C3380CC4-5D6E-409C-BE32-E72D297353CC}">
                <c16:uniqueId val="{00000019-D380-CA4D-8697-DBF7F2C11460}"/>
              </c:ext>
            </c:extLst>
          </c:dPt>
          <c:dPt>
            <c:idx val="13"/>
            <c:invertIfNegative val="0"/>
            <c:bubble3D val="0"/>
            <c:spPr>
              <a:solidFill>
                <a:schemeClr val="accent2">
                  <a:lumMod val="80000"/>
                  <a:lumOff val="20000"/>
                </a:schemeClr>
              </a:solidFill>
              <a:ln>
                <a:solidFill>
                  <a:schemeClr val="tx1"/>
                </a:solidFill>
              </a:ln>
              <a:effectLst/>
            </c:spPr>
            <c:extLst>
              <c:ext xmlns:c16="http://schemas.microsoft.com/office/drawing/2014/chart" uri="{C3380CC4-5D6E-409C-BE32-E72D297353CC}">
                <c16:uniqueId val="{0000001B-D380-CA4D-8697-DBF7F2C11460}"/>
              </c:ext>
            </c:extLst>
          </c:dPt>
          <c:dPt>
            <c:idx val="14"/>
            <c:invertIfNegative val="0"/>
            <c:bubble3D val="0"/>
            <c:spPr>
              <a:solidFill>
                <a:schemeClr val="accent3">
                  <a:lumMod val="80000"/>
                  <a:lumOff val="20000"/>
                </a:schemeClr>
              </a:solidFill>
              <a:ln>
                <a:solidFill>
                  <a:schemeClr val="tx1"/>
                </a:solidFill>
              </a:ln>
              <a:effectLst/>
            </c:spPr>
            <c:extLst>
              <c:ext xmlns:c16="http://schemas.microsoft.com/office/drawing/2014/chart" uri="{C3380CC4-5D6E-409C-BE32-E72D297353CC}">
                <c16:uniqueId val="{0000001D-D380-CA4D-8697-DBF7F2C11460}"/>
              </c:ext>
            </c:extLst>
          </c:dPt>
          <c:dPt>
            <c:idx val="15"/>
            <c:invertIfNegative val="0"/>
            <c:bubble3D val="0"/>
            <c:spPr>
              <a:solidFill>
                <a:schemeClr val="accent4">
                  <a:lumMod val="80000"/>
                  <a:lumOff val="20000"/>
                </a:schemeClr>
              </a:solidFill>
              <a:ln>
                <a:solidFill>
                  <a:schemeClr val="tx1"/>
                </a:solidFill>
              </a:ln>
              <a:effectLst/>
            </c:spPr>
            <c:extLst>
              <c:ext xmlns:c16="http://schemas.microsoft.com/office/drawing/2014/chart" uri="{C3380CC4-5D6E-409C-BE32-E72D297353CC}">
                <c16:uniqueId val="{0000001F-D380-CA4D-8697-DBF7F2C11460}"/>
              </c:ext>
            </c:extLst>
          </c:dPt>
          <c:dPt>
            <c:idx val="16"/>
            <c:invertIfNegative val="0"/>
            <c:bubble3D val="0"/>
            <c:spPr>
              <a:solidFill>
                <a:schemeClr val="accent5">
                  <a:lumMod val="80000"/>
                  <a:lumOff val="20000"/>
                </a:schemeClr>
              </a:solidFill>
              <a:ln>
                <a:solidFill>
                  <a:schemeClr val="tx1"/>
                </a:solidFill>
              </a:ln>
              <a:effectLst/>
            </c:spPr>
            <c:extLst>
              <c:ext xmlns:c16="http://schemas.microsoft.com/office/drawing/2014/chart" uri="{C3380CC4-5D6E-409C-BE32-E72D297353CC}">
                <c16:uniqueId val="{00000021-D380-CA4D-8697-DBF7F2C11460}"/>
              </c:ext>
            </c:extLst>
          </c:dPt>
          <c:dPt>
            <c:idx val="17"/>
            <c:invertIfNegative val="0"/>
            <c:bubble3D val="0"/>
            <c:spPr>
              <a:solidFill>
                <a:schemeClr val="accent6">
                  <a:lumMod val="80000"/>
                  <a:lumOff val="20000"/>
                </a:schemeClr>
              </a:solidFill>
              <a:ln>
                <a:solidFill>
                  <a:schemeClr val="tx1"/>
                </a:solidFill>
              </a:ln>
              <a:effectLst/>
            </c:spPr>
            <c:extLst>
              <c:ext xmlns:c16="http://schemas.microsoft.com/office/drawing/2014/chart" uri="{C3380CC4-5D6E-409C-BE32-E72D297353CC}">
                <c16:uniqueId val="{00000023-D380-CA4D-8697-DBF7F2C11460}"/>
              </c:ext>
            </c:extLst>
          </c:dPt>
          <c:dPt>
            <c:idx val="18"/>
            <c:invertIfNegative val="0"/>
            <c:bubble3D val="0"/>
            <c:spPr>
              <a:solidFill>
                <a:schemeClr val="accent1">
                  <a:lumMod val="80000"/>
                </a:schemeClr>
              </a:solidFill>
              <a:ln>
                <a:solidFill>
                  <a:schemeClr val="tx1"/>
                </a:solidFill>
              </a:ln>
              <a:effectLst/>
            </c:spPr>
            <c:extLst>
              <c:ext xmlns:c16="http://schemas.microsoft.com/office/drawing/2014/chart" uri="{C3380CC4-5D6E-409C-BE32-E72D297353CC}">
                <c16:uniqueId val="{00000025-D380-CA4D-8697-DBF7F2C11460}"/>
              </c:ext>
            </c:extLst>
          </c:dPt>
          <c:dPt>
            <c:idx val="19"/>
            <c:invertIfNegative val="0"/>
            <c:bubble3D val="0"/>
            <c:spPr>
              <a:solidFill>
                <a:schemeClr val="accent2">
                  <a:lumMod val="80000"/>
                </a:schemeClr>
              </a:solidFill>
              <a:ln>
                <a:solidFill>
                  <a:schemeClr val="tx1"/>
                </a:solidFill>
              </a:ln>
              <a:effectLst/>
            </c:spPr>
            <c:extLst>
              <c:ext xmlns:c16="http://schemas.microsoft.com/office/drawing/2014/chart" uri="{C3380CC4-5D6E-409C-BE32-E72D297353CC}">
                <c16:uniqueId val="{00000027-D380-CA4D-8697-DBF7F2C11460}"/>
              </c:ext>
            </c:extLst>
          </c:dPt>
          <c:dPt>
            <c:idx val="20"/>
            <c:invertIfNegative val="0"/>
            <c:bubble3D val="0"/>
            <c:spPr>
              <a:solidFill>
                <a:schemeClr val="accent3">
                  <a:lumMod val="80000"/>
                </a:schemeClr>
              </a:solidFill>
              <a:ln>
                <a:solidFill>
                  <a:schemeClr val="tx1"/>
                </a:solidFill>
              </a:ln>
              <a:effectLst/>
            </c:spPr>
            <c:extLst>
              <c:ext xmlns:c16="http://schemas.microsoft.com/office/drawing/2014/chart" uri="{C3380CC4-5D6E-409C-BE32-E72D297353CC}">
                <c16:uniqueId val="{00000029-D380-CA4D-8697-DBF7F2C11460}"/>
              </c:ext>
            </c:extLst>
          </c:dPt>
          <c:dPt>
            <c:idx val="21"/>
            <c:invertIfNegative val="0"/>
            <c:bubble3D val="0"/>
            <c:spPr>
              <a:solidFill>
                <a:schemeClr val="accent4">
                  <a:lumMod val="80000"/>
                </a:schemeClr>
              </a:solidFill>
              <a:ln>
                <a:solidFill>
                  <a:schemeClr val="tx1"/>
                </a:solidFill>
              </a:ln>
              <a:effectLst/>
            </c:spPr>
            <c:extLst>
              <c:ext xmlns:c16="http://schemas.microsoft.com/office/drawing/2014/chart" uri="{C3380CC4-5D6E-409C-BE32-E72D297353CC}">
                <c16:uniqueId val="{0000002B-D380-CA4D-8697-DBF7F2C11460}"/>
              </c:ext>
            </c:extLst>
          </c:dPt>
          <c:dPt>
            <c:idx val="22"/>
            <c:invertIfNegative val="0"/>
            <c:bubble3D val="0"/>
            <c:spPr>
              <a:solidFill>
                <a:schemeClr val="accent5">
                  <a:lumMod val="80000"/>
                </a:schemeClr>
              </a:solidFill>
              <a:ln>
                <a:solidFill>
                  <a:schemeClr val="tx1"/>
                </a:solidFill>
              </a:ln>
              <a:effectLst/>
            </c:spPr>
            <c:extLst>
              <c:ext xmlns:c16="http://schemas.microsoft.com/office/drawing/2014/chart" uri="{C3380CC4-5D6E-409C-BE32-E72D297353CC}">
                <c16:uniqueId val="{0000002D-D380-CA4D-8697-DBF7F2C11460}"/>
              </c:ext>
            </c:extLst>
          </c:dPt>
          <c:dPt>
            <c:idx val="23"/>
            <c:invertIfNegative val="0"/>
            <c:bubble3D val="0"/>
            <c:spPr>
              <a:solidFill>
                <a:schemeClr val="accent6">
                  <a:lumMod val="80000"/>
                </a:schemeClr>
              </a:solidFill>
              <a:ln>
                <a:solidFill>
                  <a:schemeClr val="tx1"/>
                </a:solidFill>
              </a:ln>
              <a:effectLst/>
            </c:spPr>
            <c:extLst>
              <c:ext xmlns:c16="http://schemas.microsoft.com/office/drawing/2014/chart" uri="{C3380CC4-5D6E-409C-BE32-E72D297353CC}">
                <c16:uniqueId val="{0000002F-D380-CA4D-8697-DBF7F2C11460}"/>
              </c:ext>
            </c:extLst>
          </c:dPt>
          <c:dPt>
            <c:idx val="24"/>
            <c:invertIfNegative val="0"/>
            <c:bubble3D val="0"/>
            <c:spPr>
              <a:solidFill>
                <a:schemeClr val="accent1">
                  <a:lumMod val="60000"/>
                  <a:lumOff val="40000"/>
                </a:schemeClr>
              </a:solidFill>
              <a:ln>
                <a:solidFill>
                  <a:schemeClr val="tx1"/>
                </a:solidFill>
              </a:ln>
              <a:effectLst/>
            </c:spPr>
            <c:extLst>
              <c:ext xmlns:c16="http://schemas.microsoft.com/office/drawing/2014/chart" uri="{C3380CC4-5D6E-409C-BE32-E72D297353CC}">
                <c16:uniqueId val="{00000031-D380-CA4D-8697-DBF7F2C11460}"/>
              </c:ext>
            </c:extLst>
          </c:dPt>
          <c:dPt>
            <c:idx val="25"/>
            <c:invertIfNegative val="0"/>
            <c:bubble3D val="0"/>
            <c:spPr>
              <a:solidFill>
                <a:schemeClr val="accent2">
                  <a:lumMod val="60000"/>
                  <a:lumOff val="40000"/>
                </a:schemeClr>
              </a:solidFill>
              <a:ln>
                <a:solidFill>
                  <a:schemeClr val="tx1"/>
                </a:solidFill>
              </a:ln>
              <a:effectLst/>
            </c:spPr>
            <c:extLst>
              <c:ext xmlns:c16="http://schemas.microsoft.com/office/drawing/2014/chart" uri="{C3380CC4-5D6E-409C-BE32-E72D297353CC}">
                <c16:uniqueId val="{00000033-D380-CA4D-8697-DBF7F2C11460}"/>
              </c:ext>
            </c:extLst>
          </c:dPt>
          <c:dPt>
            <c:idx val="26"/>
            <c:invertIfNegative val="0"/>
            <c:bubble3D val="0"/>
            <c:spPr>
              <a:solidFill>
                <a:schemeClr val="accent3">
                  <a:lumMod val="60000"/>
                  <a:lumOff val="40000"/>
                </a:schemeClr>
              </a:solidFill>
              <a:ln>
                <a:solidFill>
                  <a:schemeClr val="tx1"/>
                </a:solidFill>
              </a:ln>
              <a:effectLst/>
            </c:spPr>
            <c:extLst>
              <c:ext xmlns:c16="http://schemas.microsoft.com/office/drawing/2014/chart" uri="{C3380CC4-5D6E-409C-BE32-E72D297353CC}">
                <c16:uniqueId val="{00000035-D380-CA4D-8697-DBF7F2C11460}"/>
              </c:ext>
            </c:extLst>
          </c:dPt>
          <c:dPt>
            <c:idx val="27"/>
            <c:invertIfNegative val="0"/>
            <c:bubble3D val="0"/>
            <c:spPr>
              <a:solidFill>
                <a:schemeClr val="accent4">
                  <a:lumMod val="60000"/>
                  <a:lumOff val="40000"/>
                </a:schemeClr>
              </a:solidFill>
              <a:ln>
                <a:solidFill>
                  <a:schemeClr val="tx1"/>
                </a:solidFill>
              </a:ln>
              <a:effectLst/>
            </c:spPr>
            <c:extLst>
              <c:ext xmlns:c16="http://schemas.microsoft.com/office/drawing/2014/chart" uri="{C3380CC4-5D6E-409C-BE32-E72D297353CC}">
                <c16:uniqueId val="{00000037-D380-CA4D-8697-DBF7F2C11460}"/>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15'!$A$3:$A$30</c:f>
              <c:strCache>
                <c:ptCount val="28"/>
                <c:pt idx="0">
                  <c:v>Any bingo</c:v>
                </c:pt>
                <c:pt idx="1">
                  <c:v>Any casino</c:v>
                </c:pt>
                <c:pt idx="2">
                  <c:v>Any poker</c:v>
                </c:pt>
                <c:pt idx="3">
                  <c:v>Any slots</c:v>
                </c:pt>
                <c:pt idx="4">
                  <c:v>Any instant wins</c:v>
                </c:pt>
                <c:pt idx="5">
                  <c:v>Bingo only</c:v>
                </c:pt>
                <c:pt idx="6">
                  <c:v>Casino only</c:v>
                </c:pt>
                <c:pt idx="7">
                  <c:v>Poker only</c:v>
                </c:pt>
                <c:pt idx="8">
                  <c:v>Slots only</c:v>
                </c:pt>
                <c:pt idx="9">
                  <c:v>Instant wins only</c:v>
                </c:pt>
                <c:pt idx="10">
                  <c:v>Bingo and casino</c:v>
                </c:pt>
                <c:pt idx="11">
                  <c:v>Bingo and poker</c:v>
                </c:pt>
                <c:pt idx="12">
                  <c:v>Bingo and slots</c:v>
                </c:pt>
                <c:pt idx="13">
                  <c:v>Bingo and instant wins</c:v>
                </c:pt>
                <c:pt idx="14">
                  <c:v>Casino and poker</c:v>
                </c:pt>
                <c:pt idx="15">
                  <c:v>Casino and slots</c:v>
                </c:pt>
                <c:pt idx="16">
                  <c:v>Casino and instant wins</c:v>
                </c:pt>
                <c:pt idx="17">
                  <c:v>Poker and slots</c:v>
                </c:pt>
                <c:pt idx="18">
                  <c:v>Poker and instant wins</c:v>
                </c:pt>
                <c:pt idx="19">
                  <c:v>Slots and instant wins</c:v>
                </c:pt>
                <c:pt idx="20">
                  <c:v>Bingo and two or more others</c:v>
                </c:pt>
                <c:pt idx="21">
                  <c:v>Casino and two or more others</c:v>
                </c:pt>
                <c:pt idx="22">
                  <c:v>Poker and two or more others</c:v>
                </c:pt>
                <c:pt idx="23">
                  <c:v>Slots and two or more others</c:v>
                </c:pt>
                <c:pt idx="24">
                  <c:v>Instant wins and two or more others</c:v>
                </c:pt>
                <c:pt idx="25">
                  <c:v>Three activities</c:v>
                </c:pt>
                <c:pt idx="26">
                  <c:v>Four activities</c:v>
                </c:pt>
                <c:pt idx="27">
                  <c:v>Five activities</c:v>
                </c:pt>
              </c:strCache>
            </c:strRef>
          </c:cat>
          <c:val>
            <c:numRef>
              <c:f>'Table 15'!$I$3:$I$30</c:f>
              <c:numCache>
                <c:formatCode>0.00</c:formatCode>
                <c:ptCount val="28"/>
                <c:pt idx="0">
                  <c:v>10.81</c:v>
                </c:pt>
                <c:pt idx="1">
                  <c:v>8.07</c:v>
                </c:pt>
                <c:pt idx="2">
                  <c:v>10.029999999999999</c:v>
                </c:pt>
                <c:pt idx="3">
                  <c:v>7.46</c:v>
                </c:pt>
                <c:pt idx="4">
                  <c:v>14.26</c:v>
                </c:pt>
                <c:pt idx="5">
                  <c:v>0.95</c:v>
                </c:pt>
                <c:pt idx="6">
                  <c:v>2.04</c:v>
                </c:pt>
                <c:pt idx="7">
                  <c:v>2.76</c:v>
                </c:pt>
                <c:pt idx="8">
                  <c:v>2.4500000000000002</c:v>
                </c:pt>
                <c:pt idx="9">
                  <c:v>0</c:v>
                </c:pt>
                <c:pt idx="10">
                  <c:v>0.65</c:v>
                </c:pt>
                <c:pt idx="11">
                  <c:v>3.51</c:v>
                </c:pt>
                <c:pt idx="12">
                  <c:v>5.08</c:v>
                </c:pt>
                <c:pt idx="13">
                  <c:v>1.1299999999999999</c:v>
                </c:pt>
                <c:pt idx="14">
                  <c:v>5.16</c:v>
                </c:pt>
                <c:pt idx="15">
                  <c:v>8.33</c:v>
                </c:pt>
                <c:pt idx="16">
                  <c:v>2.79</c:v>
                </c:pt>
                <c:pt idx="17">
                  <c:v>3.18</c:v>
                </c:pt>
                <c:pt idx="18">
                  <c:v>0</c:v>
                </c:pt>
                <c:pt idx="19">
                  <c:v>5.29</c:v>
                </c:pt>
                <c:pt idx="20">
                  <c:v>17.27</c:v>
                </c:pt>
                <c:pt idx="21">
                  <c:v>18.420000000000002</c:v>
                </c:pt>
                <c:pt idx="22">
                  <c:v>20.45</c:v>
                </c:pt>
                <c:pt idx="23">
                  <c:v>18.059999999999999</c:v>
                </c:pt>
                <c:pt idx="24">
                  <c:v>21.56</c:v>
                </c:pt>
                <c:pt idx="25">
                  <c:v>15.47</c:v>
                </c:pt>
                <c:pt idx="26">
                  <c:v>28.33</c:v>
                </c:pt>
                <c:pt idx="27">
                  <c:v>36.44</c:v>
                </c:pt>
              </c:numCache>
            </c:numRef>
          </c:val>
          <c:extLst>
            <c:ext xmlns:c16="http://schemas.microsoft.com/office/drawing/2014/chart" uri="{C3380CC4-5D6E-409C-BE32-E72D297353CC}">
              <c16:uniqueId val="{00000038-D380-CA4D-8697-DBF7F2C11460}"/>
            </c:ext>
          </c:extLst>
        </c:ser>
        <c:dLbls>
          <c:showLegendKey val="0"/>
          <c:showVal val="0"/>
          <c:showCatName val="0"/>
          <c:showSerName val="0"/>
          <c:showPercent val="0"/>
          <c:showBubbleSize val="0"/>
        </c:dLbls>
        <c:gapWidth val="219"/>
        <c:overlap val="-27"/>
        <c:axId val="1755305391"/>
        <c:axId val="1755307039"/>
      </c:barChart>
      <c:catAx>
        <c:axId val="175530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755307039"/>
        <c:crosses val="autoZero"/>
        <c:auto val="1"/>
        <c:lblAlgn val="ctr"/>
        <c:lblOffset val="100"/>
        <c:noMultiLvlLbl val="0"/>
      </c:catAx>
      <c:valAx>
        <c:axId val="17553070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 of customers who lost &gt; £1000 during the year</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755305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3850471661339"/>
          <c:y val="4.3545079373116947E-2"/>
          <c:w val="0.86558774460123178"/>
          <c:h val="0.74165556877737537"/>
        </c:manualLayout>
      </c:layout>
      <c:barChart>
        <c:barDir val="col"/>
        <c:grouping val="clustered"/>
        <c:varyColors val="1"/>
        <c:ser>
          <c:idx val="1"/>
          <c:order val="0"/>
          <c:tx>
            <c:strRef>
              <c:f>'Table 17'!$C$2</c:f>
              <c:strCache>
                <c:ptCount val="1"/>
                <c:pt idx="0">
                  <c:v>percent of GB population</c:v>
                </c:pt>
              </c:strCache>
            </c:strRef>
          </c:tx>
          <c:spPr>
            <a:solidFill>
              <a:schemeClr val="accent2"/>
            </a:solidFill>
            <a:ln>
              <a:solidFill>
                <a:schemeClr val="tx1"/>
              </a:solidFill>
            </a:ln>
            <a:effectLst/>
          </c:spPr>
          <c:invertIfNegative val="0"/>
          <c:val>
            <c:numRef>
              <c:f>'Table 17'!$C$3:$C$10</c:f>
              <c:numCache>
                <c:formatCode>0.00</c:formatCode>
                <c:ptCount val="8"/>
                <c:pt idx="0">
                  <c:v>5.74</c:v>
                </c:pt>
                <c:pt idx="1">
                  <c:v>6.38</c:v>
                </c:pt>
                <c:pt idx="2">
                  <c:v>16.93</c:v>
                </c:pt>
                <c:pt idx="3">
                  <c:v>15.74</c:v>
                </c:pt>
                <c:pt idx="4">
                  <c:v>17.28</c:v>
                </c:pt>
                <c:pt idx="5">
                  <c:v>15</c:v>
                </c:pt>
                <c:pt idx="6">
                  <c:v>12.55</c:v>
                </c:pt>
                <c:pt idx="7">
                  <c:v>10.39</c:v>
                </c:pt>
              </c:numCache>
            </c:numRef>
          </c:val>
          <c:extLst>
            <c:ext xmlns:c16="http://schemas.microsoft.com/office/drawing/2014/chart" uri="{C3380CC4-5D6E-409C-BE32-E72D297353CC}">
              <c16:uniqueId val="{00000002-814C-0143-929C-DF67AB3C7FC2}"/>
            </c:ext>
          </c:extLst>
        </c:ser>
        <c:ser>
          <c:idx val="0"/>
          <c:order val="1"/>
          <c:tx>
            <c:strRef>
              <c:f>'Table 17'!$F$2</c:f>
              <c:strCache>
                <c:ptCount val="1"/>
                <c:pt idx="0">
                  <c:v>percent of gaming GGY</c:v>
                </c:pt>
              </c:strCache>
            </c:strRef>
          </c:tx>
          <c:spPr>
            <a:solidFill>
              <a:schemeClr val="accent1"/>
            </a:solidFill>
            <a:ln>
              <a:solidFill>
                <a:schemeClr val="tx1"/>
              </a:solidFill>
            </a:ln>
            <a:effectLst/>
          </c:spPr>
          <c:invertIfNegative val="0"/>
          <c:cat>
            <c:strRef>
              <c:f>'Table 17'!$B$3:$B$10</c:f>
              <c:strCache>
                <c:ptCount val="8"/>
                <c:pt idx="0">
                  <c:v>under 21</c:v>
                </c:pt>
                <c:pt idx="1">
                  <c:v>21-24</c:v>
                </c:pt>
                <c:pt idx="2">
                  <c:v>25-34</c:v>
                </c:pt>
                <c:pt idx="3">
                  <c:v>35-44</c:v>
                </c:pt>
                <c:pt idx="4">
                  <c:v>45-54</c:v>
                </c:pt>
                <c:pt idx="5">
                  <c:v>55-64</c:v>
                </c:pt>
                <c:pt idx="6">
                  <c:v>65-74</c:v>
                </c:pt>
                <c:pt idx="7">
                  <c:v>75+</c:v>
                </c:pt>
              </c:strCache>
            </c:strRef>
          </c:cat>
          <c:val>
            <c:numRef>
              <c:f>'Table 17'!$F$3:$F$10</c:f>
              <c:numCache>
                <c:formatCode>#,##0.00</c:formatCode>
                <c:ptCount val="8"/>
                <c:pt idx="0">
                  <c:v>1.84</c:v>
                </c:pt>
                <c:pt idx="1">
                  <c:v>4.59</c:v>
                </c:pt>
                <c:pt idx="2">
                  <c:v>27.44</c:v>
                </c:pt>
                <c:pt idx="3">
                  <c:v>28.79</c:v>
                </c:pt>
                <c:pt idx="4">
                  <c:v>17.88</c:v>
                </c:pt>
                <c:pt idx="5">
                  <c:v>14.91</c:v>
                </c:pt>
                <c:pt idx="6">
                  <c:v>3.65</c:v>
                </c:pt>
                <c:pt idx="7">
                  <c:v>0.91</c:v>
                </c:pt>
              </c:numCache>
            </c:numRef>
          </c:val>
          <c:extLst>
            <c:ext xmlns:c16="http://schemas.microsoft.com/office/drawing/2014/chart" uri="{C3380CC4-5D6E-409C-BE32-E72D297353CC}">
              <c16:uniqueId val="{00000000-814C-0143-929C-DF67AB3C7FC2}"/>
            </c:ext>
          </c:extLst>
        </c:ser>
        <c:dLbls>
          <c:showLegendKey val="0"/>
          <c:showVal val="0"/>
          <c:showCatName val="0"/>
          <c:showSerName val="0"/>
          <c:showPercent val="0"/>
          <c:showBubbleSize val="0"/>
        </c:dLbls>
        <c:gapWidth val="219"/>
        <c:overlap val="-27"/>
        <c:axId val="520135551"/>
        <c:axId val="521115967"/>
      </c:barChart>
      <c:catAx>
        <c:axId val="520135551"/>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Age group</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21115967"/>
        <c:crosses val="autoZero"/>
        <c:auto val="1"/>
        <c:lblAlgn val="ctr"/>
        <c:lblOffset val="100"/>
        <c:noMultiLvlLbl val="0"/>
      </c:catAx>
      <c:valAx>
        <c:axId val="5211159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t>Percentage</a:t>
                </a:r>
                <a:endParaRPr lang="en-GB"/>
              </a:p>
            </c:rich>
          </c:tx>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20135551"/>
        <c:crosses val="autoZero"/>
        <c:crossBetween val="between"/>
      </c:valAx>
      <c:spPr>
        <a:noFill/>
        <a:ln>
          <a:noFill/>
        </a:ln>
        <a:effectLst/>
      </c:spPr>
    </c:plotArea>
    <c:legend>
      <c:legendPos val="r"/>
      <c:layout>
        <c:manualLayout>
          <c:xMode val="edge"/>
          <c:yMode val="edge"/>
          <c:x val="0.65521337803071655"/>
          <c:y val="7.5838671291490495E-2"/>
          <c:w val="0.32696483979106566"/>
          <c:h val="0.1473580271919386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'Table 17'!$G$2</c:f>
              <c:strCache>
                <c:ptCount val="1"/>
                <c:pt idx="0">
                  <c:v>GGY-per-customer (£)</c:v>
                </c:pt>
              </c:strCache>
            </c:strRef>
          </c:tx>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4C6C-0444-B7E6-7FE1ED8857AC}"/>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4C6C-0444-B7E6-7FE1ED8857AC}"/>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4C6C-0444-B7E6-7FE1ED8857AC}"/>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4C6C-0444-B7E6-7FE1ED8857AC}"/>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4C6C-0444-B7E6-7FE1ED8857AC}"/>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4C6C-0444-B7E6-7FE1ED8857AC}"/>
              </c:ext>
            </c:extLst>
          </c:dPt>
          <c:dPt>
            <c:idx val="6"/>
            <c:invertIfNegative val="0"/>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0D-4C6C-0444-B7E6-7FE1ED8857AC}"/>
              </c:ext>
            </c:extLst>
          </c:dPt>
          <c:dPt>
            <c:idx val="7"/>
            <c:invertIfNegative val="0"/>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0F-4C6C-0444-B7E6-7FE1ED8857AC}"/>
              </c:ext>
            </c:extLst>
          </c:dPt>
          <c:cat>
            <c:strRef>
              <c:f>'Table 17'!$B$3:$B$10</c:f>
              <c:strCache>
                <c:ptCount val="8"/>
                <c:pt idx="0">
                  <c:v>under 21</c:v>
                </c:pt>
                <c:pt idx="1">
                  <c:v>21-24</c:v>
                </c:pt>
                <c:pt idx="2">
                  <c:v>25-34</c:v>
                </c:pt>
                <c:pt idx="3">
                  <c:v>35-44</c:v>
                </c:pt>
                <c:pt idx="4">
                  <c:v>45-54</c:v>
                </c:pt>
                <c:pt idx="5">
                  <c:v>55-64</c:v>
                </c:pt>
                <c:pt idx="6">
                  <c:v>65-74</c:v>
                </c:pt>
                <c:pt idx="7">
                  <c:v>75+</c:v>
                </c:pt>
              </c:strCache>
            </c:strRef>
          </c:cat>
          <c:val>
            <c:numRef>
              <c:f>'Table 17'!$G$3:$G$10</c:f>
              <c:numCache>
                <c:formatCode>#,##0.00</c:formatCode>
                <c:ptCount val="8"/>
                <c:pt idx="0">
                  <c:v>81.650000000000006</c:v>
                </c:pt>
                <c:pt idx="1">
                  <c:v>118.94</c:v>
                </c:pt>
                <c:pt idx="2">
                  <c:v>233.62</c:v>
                </c:pt>
                <c:pt idx="3">
                  <c:v>402.79</c:v>
                </c:pt>
                <c:pt idx="4">
                  <c:v>419</c:v>
                </c:pt>
                <c:pt idx="5">
                  <c:v>658</c:v>
                </c:pt>
                <c:pt idx="6">
                  <c:v>559.07000000000005</c:v>
                </c:pt>
                <c:pt idx="7">
                  <c:v>694.79</c:v>
                </c:pt>
              </c:numCache>
            </c:numRef>
          </c:val>
          <c:extLst>
            <c:ext xmlns:c16="http://schemas.microsoft.com/office/drawing/2014/chart" uri="{C3380CC4-5D6E-409C-BE32-E72D297353CC}">
              <c16:uniqueId val="{00000000-0CB7-5D4D-B9B6-B38586D95981}"/>
            </c:ext>
          </c:extLst>
        </c:ser>
        <c:dLbls>
          <c:showLegendKey val="0"/>
          <c:showVal val="0"/>
          <c:showCatName val="0"/>
          <c:showSerName val="0"/>
          <c:showPercent val="0"/>
          <c:showBubbleSize val="0"/>
        </c:dLbls>
        <c:gapWidth val="219"/>
        <c:overlap val="-27"/>
        <c:axId val="786764271"/>
        <c:axId val="786761983"/>
      </c:barChart>
      <c:catAx>
        <c:axId val="786764271"/>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Age group</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86761983"/>
        <c:crosses val="autoZero"/>
        <c:auto val="1"/>
        <c:lblAlgn val="ctr"/>
        <c:lblOffset val="100"/>
        <c:noMultiLvlLbl val="0"/>
      </c:catAx>
      <c:valAx>
        <c:axId val="7867619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GGY per customer, £s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867642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w="9525">
              <a:solidFill>
                <a:schemeClr val="tx1"/>
              </a:solidFill>
            </a:ln>
          </c:spPr>
          <c:invertIfNegative val="0"/>
          <c:dPt>
            <c:idx val="0"/>
            <c:invertIfNegative val="0"/>
            <c:bubble3D val="0"/>
            <c:spPr>
              <a:solidFill>
                <a:schemeClr val="accent1"/>
              </a:solidFill>
              <a:ln w="9525">
                <a:solidFill>
                  <a:schemeClr val="tx1"/>
                </a:solidFill>
              </a:ln>
              <a:effectLst/>
            </c:spPr>
            <c:extLst>
              <c:ext xmlns:c16="http://schemas.microsoft.com/office/drawing/2014/chart" uri="{C3380CC4-5D6E-409C-BE32-E72D297353CC}">
                <c16:uniqueId val="{00000001-0A92-6B49-9A5E-F4333F8D184D}"/>
              </c:ext>
            </c:extLst>
          </c:dPt>
          <c:dPt>
            <c:idx val="1"/>
            <c:invertIfNegative val="0"/>
            <c:bubble3D val="0"/>
            <c:spPr>
              <a:solidFill>
                <a:schemeClr val="accent2"/>
              </a:solidFill>
              <a:ln w="9525">
                <a:solidFill>
                  <a:schemeClr val="tx1"/>
                </a:solidFill>
              </a:ln>
              <a:effectLst/>
            </c:spPr>
            <c:extLst>
              <c:ext xmlns:c16="http://schemas.microsoft.com/office/drawing/2014/chart" uri="{C3380CC4-5D6E-409C-BE32-E72D297353CC}">
                <c16:uniqueId val="{00000003-0A92-6B49-9A5E-F4333F8D184D}"/>
              </c:ext>
            </c:extLst>
          </c:dPt>
          <c:dPt>
            <c:idx val="2"/>
            <c:invertIfNegative val="0"/>
            <c:bubble3D val="0"/>
            <c:spPr>
              <a:solidFill>
                <a:schemeClr val="accent3"/>
              </a:solidFill>
              <a:ln w="9525">
                <a:solidFill>
                  <a:schemeClr val="tx1"/>
                </a:solidFill>
              </a:ln>
              <a:effectLst/>
            </c:spPr>
            <c:extLst>
              <c:ext xmlns:c16="http://schemas.microsoft.com/office/drawing/2014/chart" uri="{C3380CC4-5D6E-409C-BE32-E72D297353CC}">
                <c16:uniqueId val="{00000005-0A92-6B49-9A5E-F4333F8D184D}"/>
              </c:ext>
            </c:extLst>
          </c:dPt>
          <c:dPt>
            <c:idx val="3"/>
            <c:invertIfNegative val="0"/>
            <c:bubble3D val="0"/>
            <c:spPr>
              <a:solidFill>
                <a:schemeClr val="accent4"/>
              </a:solidFill>
              <a:ln w="9525">
                <a:solidFill>
                  <a:schemeClr val="tx1"/>
                </a:solidFill>
              </a:ln>
              <a:effectLst/>
            </c:spPr>
            <c:extLst>
              <c:ext xmlns:c16="http://schemas.microsoft.com/office/drawing/2014/chart" uri="{C3380CC4-5D6E-409C-BE32-E72D297353CC}">
                <c16:uniqueId val="{00000007-0A92-6B49-9A5E-F4333F8D184D}"/>
              </c:ext>
            </c:extLst>
          </c:dPt>
          <c:dPt>
            <c:idx val="4"/>
            <c:invertIfNegative val="0"/>
            <c:bubble3D val="0"/>
            <c:spPr>
              <a:solidFill>
                <a:schemeClr val="accent5"/>
              </a:solidFill>
              <a:ln w="9525">
                <a:solidFill>
                  <a:schemeClr val="tx1"/>
                </a:solidFill>
              </a:ln>
              <a:effectLst/>
            </c:spPr>
            <c:extLst>
              <c:ext xmlns:c16="http://schemas.microsoft.com/office/drawing/2014/chart" uri="{C3380CC4-5D6E-409C-BE32-E72D297353CC}">
                <c16:uniqueId val="{00000009-0A92-6B49-9A5E-F4333F8D184D}"/>
              </c:ext>
            </c:extLst>
          </c:dPt>
          <c:dPt>
            <c:idx val="5"/>
            <c:invertIfNegative val="0"/>
            <c:bubble3D val="0"/>
            <c:spPr>
              <a:solidFill>
                <a:schemeClr val="accent6"/>
              </a:solidFill>
              <a:ln w="9525">
                <a:solidFill>
                  <a:schemeClr val="tx1"/>
                </a:solidFill>
              </a:ln>
              <a:effectLst/>
            </c:spPr>
            <c:extLst>
              <c:ext xmlns:c16="http://schemas.microsoft.com/office/drawing/2014/chart" uri="{C3380CC4-5D6E-409C-BE32-E72D297353CC}">
                <c16:uniqueId val="{0000000B-0A92-6B49-9A5E-F4333F8D184D}"/>
              </c:ext>
            </c:extLst>
          </c:dPt>
          <c:dPt>
            <c:idx val="6"/>
            <c:invertIfNegative val="0"/>
            <c:bubble3D val="0"/>
            <c:spPr>
              <a:solidFill>
                <a:schemeClr val="accent1">
                  <a:lumMod val="60000"/>
                </a:schemeClr>
              </a:solidFill>
              <a:ln w="9525">
                <a:solidFill>
                  <a:schemeClr val="tx1"/>
                </a:solidFill>
              </a:ln>
              <a:effectLst/>
            </c:spPr>
            <c:extLst>
              <c:ext xmlns:c16="http://schemas.microsoft.com/office/drawing/2014/chart" uri="{C3380CC4-5D6E-409C-BE32-E72D297353CC}">
                <c16:uniqueId val="{0000000D-0A92-6B49-9A5E-F4333F8D184D}"/>
              </c:ext>
            </c:extLst>
          </c:dPt>
          <c:dPt>
            <c:idx val="7"/>
            <c:invertIfNegative val="0"/>
            <c:bubble3D val="0"/>
            <c:spPr>
              <a:solidFill>
                <a:schemeClr val="accent2">
                  <a:lumMod val="60000"/>
                </a:schemeClr>
              </a:solidFill>
              <a:ln w="9525">
                <a:solidFill>
                  <a:schemeClr val="tx1"/>
                </a:solidFill>
              </a:ln>
              <a:effectLst/>
            </c:spPr>
            <c:extLst>
              <c:ext xmlns:c16="http://schemas.microsoft.com/office/drawing/2014/chart" uri="{C3380CC4-5D6E-409C-BE32-E72D297353CC}">
                <c16:uniqueId val="{0000000F-0A92-6B49-9A5E-F4333F8D184D}"/>
              </c:ext>
            </c:extLst>
          </c:dPt>
          <c:dPt>
            <c:idx val="8"/>
            <c:invertIfNegative val="0"/>
            <c:bubble3D val="0"/>
            <c:spPr>
              <a:solidFill>
                <a:schemeClr val="accent3">
                  <a:lumMod val="60000"/>
                </a:schemeClr>
              </a:solidFill>
              <a:ln w="9525">
                <a:solidFill>
                  <a:schemeClr val="tx1"/>
                </a:solidFill>
              </a:ln>
              <a:effectLst/>
            </c:spPr>
            <c:extLst>
              <c:ext xmlns:c16="http://schemas.microsoft.com/office/drawing/2014/chart" uri="{C3380CC4-5D6E-409C-BE32-E72D297353CC}">
                <c16:uniqueId val="{00000011-0A92-6B49-9A5E-F4333F8D184D}"/>
              </c:ext>
            </c:extLst>
          </c:dPt>
          <c:dPt>
            <c:idx val="9"/>
            <c:invertIfNegative val="0"/>
            <c:bubble3D val="0"/>
            <c:spPr>
              <a:solidFill>
                <a:schemeClr val="accent4">
                  <a:lumMod val="60000"/>
                </a:schemeClr>
              </a:solidFill>
              <a:ln w="9525">
                <a:solidFill>
                  <a:schemeClr val="tx1"/>
                </a:solidFill>
              </a:ln>
              <a:effectLst/>
            </c:spPr>
            <c:extLst>
              <c:ext xmlns:c16="http://schemas.microsoft.com/office/drawing/2014/chart" uri="{C3380CC4-5D6E-409C-BE32-E72D297353CC}">
                <c16:uniqueId val="{00000013-0A92-6B49-9A5E-F4333F8D184D}"/>
              </c:ext>
            </c:extLst>
          </c:dPt>
          <c:dPt>
            <c:idx val="10"/>
            <c:invertIfNegative val="0"/>
            <c:bubble3D val="0"/>
            <c:spPr>
              <a:solidFill>
                <a:schemeClr val="accent5">
                  <a:lumMod val="60000"/>
                </a:schemeClr>
              </a:solidFill>
              <a:ln w="9525">
                <a:solidFill>
                  <a:schemeClr val="tx1"/>
                </a:solidFill>
              </a:ln>
              <a:effectLst/>
            </c:spPr>
            <c:extLst>
              <c:ext xmlns:c16="http://schemas.microsoft.com/office/drawing/2014/chart" uri="{C3380CC4-5D6E-409C-BE32-E72D297353CC}">
                <c16:uniqueId val="{00000015-0A92-6B49-9A5E-F4333F8D184D}"/>
              </c:ext>
            </c:extLst>
          </c:dPt>
          <c:dPt>
            <c:idx val="11"/>
            <c:invertIfNegative val="0"/>
            <c:bubble3D val="0"/>
            <c:spPr>
              <a:solidFill>
                <a:schemeClr val="accent6">
                  <a:lumMod val="60000"/>
                </a:schemeClr>
              </a:solidFill>
              <a:ln w="9525">
                <a:solidFill>
                  <a:schemeClr val="tx1"/>
                </a:solidFill>
              </a:ln>
              <a:effectLst/>
            </c:spPr>
            <c:extLst>
              <c:ext xmlns:c16="http://schemas.microsoft.com/office/drawing/2014/chart" uri="{C3380CC4-5D6E-409C-BE32-E72D297353CC}">
                <c16:uniqueId val="{00000017-0A92-6B49-9A5E-F4333F8D184D}"/>
              </c:ext>
            </c:extLst>
          </c:dPt>
          <c:dPt>
            <c:idx val="12"/>
            <c:invertIfNegative val="0"/>
            <c:bubble3D val="0"/>
            <c:spPr>
              <a:solidFill>
                <a:schemeClr val="accent1">
                  <a:lumMod val="80000"/>
                  <a:lumOff val="20000"/>
                </a:schemeClr>
              </a:solidFill>
              <a:ln w="9525">
                <a:solidFill>
                  <a:schemeClr val="tx1"/>
                </a:solidFill>
              </a:ln>
              <a:effectLst/>
            </c:spPr>
            <c:extLst>
              <c:ext xmlns:c16="http://schemas.microsoft.com/office/drawing/2014/chart" uri="{C3380CC4-5D6E-409C-BE32-E72D297353CC}">
                <c16:uniqueId val="{00000019-0A92-6B49-9A5E-F4333F8D184D}"/>
              </c:ext>
            </c:extLst>
          </c:dPt>
          <c:dPt>
            <c:idx val="13"/>
            <c:invertIfNegative val="0"/>
            <c:bubble3D val="0"/>
            <c:spPr>
              <a:solidFill>
                <a:schemeClr val="accent2">
                  <a:lumMod val="80000"/>
                  <a:lumOff val="20000"/>
                </a:schemeClr>
              </a:solidFill>
              <a:ln w="9525">
                <a:solidFill>
                  <a:schemeClr val="tx1"/>
                </a:solidFill>
              </a:ln>
              <a:effectLst/>
            </c:spPr>
            <c:extLst>
              <c:ext xmlns:c16="http://schemas.microsoft.com/office/drawing/2014/chart" uri="{C3380CC4-5D6E-409C-BE32-E72D297353CC}">
                <c16:uniqueId val="{0000001B-0A92-6B49-9A5E-F4333F8D184D}"/>
              </c:ext>
            </c:extLst>
          </c:dPt>
          <c:dPt>
            <c:idx val="14"/>
            <c:invertIfNegative val="0"/>
            <c:bubble3D val="0"/>
            <c:spPr>
              <a:solidFill>
                <a:schemeClr val="accent3">
                  <a:lumMod val="80000"/>
                  <a:lumOff val="20000"/>
                </a:schemeClr>
              </a:solidFill>
              <a:ln w="9525">
                <a:solidFill>
                  <a:schemeClr val="tx1"/>
                </a:solidFill>
              </a:ln>
              <a:effectLst/>
            </c:spPr>
            <c:extLst>
              <c:ext xmlns:c16="http://schemas.microsoft.com/office/drawing/2014/chart" uri="{C3380CC4-5D6E-409C-BE32-E72D297353CC}">
                <c16:uniqueId val="{0000001D-0A92-6B49-9A5E-F4333F8D184D}"/>
              </c:ext>
            </c:extLst>
          </c:dPt>
          <c:dPt>
            <c:idx val="15"/>
            <c:invertIfNegative val="0"/>
            <c:bubble3D val="0"/>
            <c:spPr>
              <a:solidFill>
                <a:schemeClr val="accent4">
                  <a:lumMod val="80000"/>
                  <a:lumOff val="20000"/>
                </a:schemeClr>
              </a:solidFill>
              <a:ln w="9525">
                <a:solidFill>
                  <a:schemeClr val="tx1"/>
                </a:solidFill>
              </a:ln>
              <a:effectLst/>
            </c:spPr>
            <c:extLst>
              <c:ext xmlns:c16="http://schemas.microsoft.com/office/drawing/2014/chart" uri="{C3380CC4-5D6E-409C-BE32-E72D297353CC}">
                <c16:uniqueId val="{0000001F-0A92-6B49-9A5E-F4333F8D184D}"/>
              </c:ext>
            </c:extLst>
          </c:dPt>
          <c:dPt>
            <c:idx val="16"/>
            <c:invertIfNegative val="0"/>
            <c:bubble3D val="0"/>
            <c:spPr>
              <a:solidFill>
                <a:schemeClr val="accent5">
                  <a:lumMod val="80000"/>
                  <a:lumOff val="20000"/>
                </a:schemeClr>
              </a:solidFill>
              <a:ln w="9525">
                <a:solidFill>
                  <a:schemeClr val="tx1"/>
                </a:solidFill>
              </a:ln>
              <a:effectLst/>
            </c:spPr>
            <c:extLst>
              <c:ext xmlns:c16="http://schemas.microsoft.com/office/drawing/2014/chart" uri="{C3380CC4-5D6E-409C-BE32-E72D297353CC}">
                <c16:uniqueId val="{00000021-0A92-6B49-9A5E-F4333F8D184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1'!$B$4:$B$20</c:f>
              <c:strCache>
                <c:ptCount val="17"/>
                <c:pt idx="0">
                  <c:v>Boxing</c:v>
                </c:pt>
                <c:pt idx="1">
                  <c:v>Cricket</c:v>
                </c:pt>
                <c:pt idx="2">
                  <c:v>Dogs</c:v>
                </c:pt>
                <c:pt idx="3">
                  <c:v>e-sports</c:v>
                </c:pt>
                <c:pt idx="4">
                  <c:v>Football</c:v>
                </c:pt>
                <c:pt idx="5">
                  <c:v>    Pre-Match Football</c:v>
                </c:pt>
                <c:pt idx="6">
                  <c:v>    In-Play Football</c:v>
                </c:pt>
                <c:pt idx="7">
                  <c:v>Golf</c:v>
                </c:pt>
                <c:pt idx="8">
                  <c:v>Horse</c:v>
                </c:pt>
                <c:pt idx="9">
                  <c:v>other betting</c:v>
                </c:pt>
                <c:pt idx="10">
                  <c:v>other sports</c:v>
                </c:pt>
                <c:pt idx="11">
                  <c:v>Tennis</c:v>
                </c:pt>
                <c:pt idx="12">
                  <c:v>     Pre-Match Tennis</c:v>
                </c:pt>
                <c:pt idx="13">
                  <c:v>   In-Play Tennis</c:v>
                </c:pt>
                <c:pt idx="14">
                  <c:v>Virtual</c:v>
                </c:pt>
                <c:pt idx="15">
                  <c:v>Multiple Activity</c:v>
                </c:pt>
                <c:pt idx="16">
                  <c:v>Unknown</c:v>
                </c:pt>
              </c:strCache>
            </c:strRef>
          </c:cat>
          <c:val>
            <c:numRef>
              <c:f>'Table 1'!$D$4:$D$20</c:f>
              <c:numCache>
                <c:formatCode>0.00</c:formatCode>
                <c:ptCount val="17"/>
                <c:pt idx="0">
                  <c:v>0.28000000000000003</c:v>
                </c:pt>
                <c:pt idx="1">
                  <c:v>1.07</c:v>
                </c:pt>
                <c:pt idx="2">
                  <c:v>2.6</c:v>
                </c:pt>
                <c:pt idx="3">
                  <c:v>0.05</c:v>
                </c:pt>
                <c:pt idx="4">
                  <c:v>49.78</c:v>
                </c:pt>
                <c:pt idx="5">
                  <c:v>27.29</c:v>
                </c:pt>
                <c:pt idx="6">
                  <c:v>22.48</c:v>
                </c:pt>
                <c:pt idx="7">
                  <c:v>0.08</c:v>
                </c:pt>
                <c:pt idx="8">
                  <c:v>31.36</c:v>
                </c:pt>
                <c:pt idx="9">
                  <c:v>0.42</c:v>
                </c:pt>
                <c:pt idx="10">
                  <c:v>4.03</c:v>
                </c:pt>
                <c:pt idx="11">
                  <c:v>4.9800000000000004</c:v>
                </c:pt>
                <c:pt idx="12">
                  <c:v>0.81703153710166787</c:v>
                </c:pt>
                <c:pt idx="13">
                  <c:v>4.1676179257823334</c:v>
                </c:pt>
                <c:pt idx="14">
                  <c:v>2.88</c:v>
                </c:pt>
                <c:pt idx="15">
                  <c:v>2.4700000000000002</c:v>
                </c:pt>
                <c:pt idx="16">
                  <c:v>0</c:v>
                </c:pt>
              </c:numCache>
            </c:numRef>
          </c:val>
          <c:extLst>
            <c:ext xmlns:c16="http://schemas.microsoft.com/office/drawing/2014/chart" uri="{C3380CC4-5D6E-409C-BE32-E72D297353CC}">
              <c16:uniqueId val="{00000022-0A92-6B49-9A5E-F4333F8D184D}"/>
            </c:ext>
          </c:extLst>
        </c:ser>
        <c:dLbls>
          <c:showLegendKey val="0"/>
          <c:showVal val="0"/>
          <c:showCatName val="0"/>
          <c:showSerName val="0"/>
          <c:showPercent val="0"/>
          <c:showBubbleSize val="0"/>
        </c:dLbls>
        <c:gapWidth val="150"/>
        <c:axId val="1494536223"/>
        <c:axId val="1489736959"/>
      </c:barChart>
      <c:catAx>
        <c:axId val="14945362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9736959"/>
        <c:crosses val="autoZero"/>
        <c:auto val="1"/>
        <c:lblAlgn val="ctr"/>
        <c:lblOffset val="100"/>
        <c:noMultiLvlLbl val="0"/>
      </c:catAx>
      <c:valAx>
        <c:axId val="1489736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GGY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6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A210-9345-98B3-5A054FFCB85F}"/>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A210-9345-98B3-5A054FFCB85F}"/>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A210-9345-98B3-5A054FFCB85F}"/>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A210-9345-98B3-5A054FFCB85F}"/>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A210-9345-98B3-5A054FFCB85F}"/>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A210-9345-98B3-5A054FFCB85F}"/>
              </c:ext>
            </c:extLst>
          </c:dPt>
          <c:dPt>
            <c:idx val="6"/>
            <c:invertIfNegative val="0"/>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0D-A210-9345-98B3-5A054FFCB85F}"/>
              </c:ext>
            </c:extLst>
          </c:dPt>
          <c:dPt>
            <c:idx val="7"/>
            <c:invertIfNegative val="0"/>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0F-A210-9345-98B3-5A054FFCB85F}"/>
              </c:ext>
            </c:extLst>
          </c:dPt>
          <c:dPt>
            <c:idx val="8"/>
            <c:invertIfNegative val="0"/>
            <c:bubble3D val="0"/>
            <c:spPr>
              <a:solidFill>
                <a:schemeClr val="accent3">
                  <a:lumMod val="60000"/>
                </a:schemeClr>
              </a:solidFill>
              <a:ln>
                <a:solidFill>
                  <a:schemeClr val="tx1"/>
                </a:solidFill>
              </a:ln>
              <a:effectLst/>
            </c:spPr>
            <c:extLst>
              <c:ext xmlns:c16="http://schemas.microsoft.com/office/drawing/2014/chart" uri="{C3380CC4-5D6E-409C-BE32-E72D297353CC}">
                <c16:uniqueId val="{00000011-A210-9345-98B3-5A054FFCB85F}"/>
              </c:ext>
            </c:extLst>
          </c:dPt>
          <c:dPt>
            <c:idx val="9"/>
            <c:invertIfNegative val="0"/>
            <c:bubble3D val="0"/>
            <c:spPr>
              <a:solidFill>
                <a:schemeClr val="accent4">
                  <a:lumMod val="60000"/>
                </a:schemeClr>
              </a:solidFill>
              <a:ln>
                <a:solidFill>
                  <a:schemeClr val="tx1"/>
                </a:solidFill>
              </a:ln>
              <a:effectLst/>
            </c:spPr>
            <c:extLst>
              <c:ext xmlns:c16="http://schemas.microsoft.com/office/drawing/2014/chart" uri="{C3380CC4-5D6E-409C-BE32-E72D297353CC}">
                <c16:uniqueId val="{00000013-A210-9345-98B3-5A054FFCB85F}"/>
              </c:ext>
            </c:extLst>
          </c:dPt>
          <c:dPt>
            <c:idx val="10"/>
            <c:invertIfNegative val="0"/>
            <c:bubble3D val="0"/>
            <c:spPr>
              <a:solidFill>
                <a:schemeClr val="accent5">
                  <a:lumMod val="60000"/>
                </a:schemeClr>
              </a:solidFill>
              <a:ln>
                <a:solidFill>
                  <a:schemeClr val="tx1"/>
                </a:solidFill>
              </a:ln>
              <a:effectLst/>
            </c:spPr>
            <c:extLst>
              <c:ext xmlns:c16="http://schemas.microsoft.com/office/drawing/2014/chart" uri="{C3380CC4-5D6E-409C-BE32-E72D297353CC}">
                <c16:uniqueId val="{00000015-A210-9345-98B3-5A054FFCB85F}"/>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1"/>
              <c:pt idx="0">
                <c:v>Up to 30 mins</c:v>
              </c:pt>
              <c:pt idx="1">
                <c:v> 30 mins to one hr</c:v>
              </c:pt>
              <c:pt idx="2">
                <c:v> 1 to 2 hrs</c:v>
              </c:pt>
              <c:pt idx="3">
                <c:v> 2 to 4 hrs</c:v>
              </c:pt>
              <c:pt idx="4">
                <c:v> 4 to 10 hrs</c:v>
              </c:pt>
              <c:pt idx="5">
                <c:v> 10 to 24 hrs</c:v>
              </c:pt>
              <c:pt idx="6">
                <c:v> 24 to 48 hrs</c:v>
              </c:pt>
              <c:pt idx="7">
                <c:v> 48 to 96 hrs</c:v>
              </c:pt>
              <c:pt idx="8">
                <c:v> 96 to 144 hrs</c:v>
              </c:pt>
              <c:pt idx="9">
                <c:v> 144 to 192 hrs</c:v>
              </c:pt>
              <c:pt idx="10">
                <c:v> &gt;192 hrs</c:v>
              </c:pt>
            </c:strLit>
          </c:cat>
          <c:val>
            <c:numRef>
              <c:f>'Table 22'!$C$3:$C$13</c:f>
              <c:numCache>
                <c:formatCode>#,##0.00</c:formatCode>
                <c:ptCount val="11"/>
                <c:pt idx="0">
                  <c:v>38.159999999999997</c:v>
                </c:pt>
                <c:pt idx="1">
                  <c:v>11.43</c:v>
                </c:pt>
                <c:pt idx="2">
                  <c:v>11.54</c:v>
                </c:pt>
                <c:pt idx="3">
                  <c:v>10.45</c:v>
                </c:pt>
                <c:pt idx="4">
                  <c:v>10.81</c:v>
                </c:pt>
                <c:pt idx="5">
                  <c:v>7.54</c:v>
                </c:pt>
                <c:pt idx="6">
                  <c:v>4.2300000000000004</c:v>
                </c:pt>
                <c:pt idx="7">
                  <c:v>2.9</c:v>
                </c:pt>
                <c:pt idx="8">
                  <c:v>1.1399999999999999</c:v>
                </c:pt>
                <c:pt idx="9">
                  <c:v>0.56999999999999995</c:v>
                </c:pt>
                <c:pt idx="10">
                  <c:v>1.23</c:v>
                </c:pt>
              </c:numCache>
            </c:numRef>
          </c:val>
          <c:extLst>
            <c:ext xmlns:c16="http://schemas.microsoft.com/office/drawing/2014/chart" uri="{C3380CC4-5D6E-409C-BE32-E72D297353CC}">
              <c16:uniqueId val="{00000000-747E-2C49-82B7-9247438713A4}"/>
            </c:ext>
          </c:extLst>
        </c:ser>
        <c:dLbls>
          <c:showLegendKey val="0"/>
          <c:showVal val="0"/>
          <c:showCatName val="0"/>
          <c:showSerName val="0"/>
          <c:showPercent val="0"/>
          <c:showBubbleSize val="0"/>
        </c:dLbls>
        <c:gapWidth val="219"/>
        <c:overlap val="-27"/>
        <c:axId val="1584265615"/>
        <c:axId val="1544619599"/>
      </c:barChart>
      <c:catAx>
        <c:axId val="1584265615"/>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Total time spent gaming over the year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544619599"/>
        <c:crosses val="autoZero"/>
        <c:auto val="0"/>
        <c:lblAlgn val="ctr"/>
        <c:lblOffset val="100"/>
        <c:noMultiLvlLbl val="0"/>
      </c:catAx>
      <c:valAx>
        <c:axId val="1544619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 of customers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5842656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E702-4741-BACB-21592C712359}"/>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E702-4741-BACB-21592C712359}"/>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E702-4741-BACB-21592C712359}"/>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E702-4741-BACB-21592C712359}"/>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E702-4741-BACB-21592C712359}"/>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E702-4741-BACB-21592C712359}"/>
              </c:ext>
            </c:extLst>
          </c:dPt>
          <c:dPt>
            <c:idx val="6"/>
            <c:invertIfNegative val="0"/>
            <c:bubble3D val="0"/>
            <c:spPr>
              <a:solidFill>
                <a:schemeClr val="accent1">
                  <a:lumMod val="60000"/>
                </a:schemeClr>
              </a:solidFill>
              <a:ln>
                <a:solidFill>
                  <a:schemeClr val="tx1"/>
                </a:solidFill>
              </a:ln>
              <a:effectLst/>
            </c:spPr>
            <c:extLst>
              <c:ext xmlns:c16="http://schemas.microsoft.com/office/drawing/2014/chart" uri="{C3380CC4-5D6E-409C-BE32-E72D297353CC}">
                <c16:uniqueId val="{0000000D-E702-4741-BACB-21592C712359}"/>
              </c:ext>
            </c:extLst>
          </c:dPt>
          <c:dPt>
            <c:idx val="7"/>
            <c:invertIfNegative val="0"/>
            <c:bubble3D val="0"/>
            <c:spPr>
              <a:solidFill>
                <a:schemeClr val="accent2">
                  <a:lumMod val="60000"/>
                </a:schemeClr>
              </a:solidFill>
              <a:ln>
                <a:solidFill>
                  <a:schemeClr val="tx1"/>
                </a:solidFill>
              </a:ln>
              <a:effectLst/>
            </c:spPr>
            <c:extLst>
              <c:ext xmlns:c16="http://schemas.microsoft.com/office/drawing/2014/chart" uri="{C3380CC4-5D6E-409C-BE32-E72D297353CC}">
                <c16:uniqueId val="{0000000F-E702-4741-BACB-21592C712359}"/>
              </c:ext>
            </c:extLst>
          </c:dPt>
          <c:dPt>
            <c:idx val="8"/>
            <c:invertIfNegative val="0"/>
            <c:bubble3D val="0"/>
            <c:spPr>
              <a:solidFill>
                <a:schemeClr val="accent3">
                  <a:lumMod val="60000"/>
                </a:schemeClr>
              </a:solidFill>
              <a:ln>
                <a:solidFill>
                  <a:schemeClr val="tx1"/>
                </a:solidFill>
              </a:ln>
              <a:effectLst/>
            </c:spPr>
            <c:extLst>
              <c:ext xmlns:c16="http://schemas.microsoft.com/office/drawing/2014/chart" uri="{C3380CC4-5D6E-409C-BE32-E72D297353CC}">
                <c16:uniqueId val="{00000011-E702-4741-BACB-21592C712359}"/>
              </c:ext>
            </c:extLst>
          </c:dPt>
          <c:dPt>
            <c:idx val="9"/>
            <c:invertIfNegative val="0"/>
            <c:bubble3D val="0"/>
            <c:spPr>
              <a:solidFill>
                <a:schemeClr val="accent4">
                  <a:lumMod val="60000"/>
                </a:schemeClr>
              </a:solidFill>
              <a:ln>
                <a:solidFill>
                  <a:schemeClr val="tx1"/>
                </a:solidFill>
              </a:ln>
              <a:effectLst/>
            </c:spPr>
            <c:extLst>
              <c:ext xmlns:c16="http://schemas.microsoft.com/office/drawing/2014/chart" uri="{C3380CC4-5D6E-409C-BE32-E72D297353CC}">
                <c16:uniqueId val="{00000013-E702-4741-BACB-21592C712359}"/>
              </c:ext>
            </c:extLst>
          </c:dPt>
          <c:dPt>
            <c:idx val="10"/>
            <c:invertIfNegative val="0"/>
            <c:bubble3D val="0"/>
            <c:spPr>
              <a:solidFill>
                <a:schemeClr val="accent5">
                  <a:lumMod val="60000"/>
                </a:schemeClr>
              </a:solidFill>
              <a:ln>
                <a:solidFill>
                  <a:schemeClr val="tx1"/>
                </a:solidFill>
              </a:ln>
              <a:effectLst/>
            </c:spPr>
            <c:extLst>
              <c:ext xmlns:c16="http://schemas.microsoft.com/office/drawing/2014/chart" uri="{C3380CC4-5D6E-409C-BE32-E72D297353CC}">
                <c16:uniqueId val="{00000015-E702-4741-BACB-21592C712359}"/>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1"/>
              <c:pt idx="0">
                <c:v>Up to 30 mins</c:v>
              </c:pt>
              <c:pt idx="1">
                <c:v> 30 mins to one hr</c:v>
              </c:pt>
              <c:pt idx="2">
                <c:v> 1 to 2 hrs</c:v>
              </c:pt>
              <c:pt idx="3">
                <c:v> 2 to 4 hrs</c:v>
              </c:pt>
              <c:pt idx="4">
                <c:v> 4 to 10 hrs</c:v>
              </c:pt>
              <c:pt idx="5">
                <c:v> 10 to 24 hrs</c:v>
              </c:pt>
              <c:pt idx="6">
                <c:v> 24 to 48 hrs</c:v>
              </c:pt>
              <c:pt idx="7">
                <c:v> 48 to 96 hrs</c:v>
              </c:pt>
              <c:pt idx="8">
                <c:v> 96 to 144 hrs</c:v>
              </c:pt>
              <c:pt idx="9">
                <c:v> 144 to 192 hrs</c:v>
              </c:pt>
              <c:pt idx="10">
                <c:v> &gt;192 hrs</c:v>
              </c:pt>
            </c:strLit>
          </c:cat>
          <c:val>
            <c:numRef>
              <c:f>'Table 22'!$G$3:$G$13</c:f>
              <c:numCache>
                <c:formatCode>#,##0.00</c:formatCode>
                <c:ptCount val="11"/>
                <c:pt idx="0">
                  <c:v>6.35</c:v>
                </c:pt>
                <c:pt idx="1">
                  <c:v>22.33</c:v>
                </c:pt>
                <c:pt idx="2">
                  <c:v>37.68</c:v>
                </c:pt>
                <c:pt idx="3">
                  <c:v>52.63</c:v>
                </c:pt>
                <c:pt idx="4">
                  <c:v>89.35</c:v>
                </c:pt>
                <c:pt idx="5">
                  <c:v>188.75</c:v>
                </c:pt>
                <c:pt idx="6">
                  <c:v>398.25</c:v>
                </c:pt>
                <c:pt idx="7">
                  <c:v>721.35</c:v>
                </c:pt>
                <c:pt idx="8">
                  <c:v>1270.8499999999999</c:v>
                </c:pt>
                <c:pt idx="9">
                  <c:v>1652.41</c:v>
                </c:pt>
                <c:pt idx="10">
                  <c:v>3156.33</c:v>
                </c:pt>
              </c:numCache>
            </c:numRef>
          </c:val>
          <c:extLst>
            <c:ext xmlns:c16="http://schemas.microsoft.com/office/drawing/2014/chart" uri="{C3380CC4-5D6E-409C-BE32-E72D297353CC}">
              <c16:uniqueId val="{00000016-E702-4741-BACB-21592C712359}"/>
            </c:ext>
          </c:extLst>
        </c:ser>
        <c:dLbls>
          <c:showLegendKey val="0"/>
          <c:showVal val="0"/>
          <c:showCatName val="0"/>
          <c:showSerName val="0"/>
          <c:showPercent val="0"/>
          <c:showBubbleSize val="0"/>
        </c:dLbls>
        <c:gapWidth val="219"/>
        <c:overlap val="-27"/>
        <c:axId val="1584265615"/>
        <c:axId val="1544619599"/>
      </c:barChart>
      <c:catAx>
        <c:axId val="1584265615"/>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Total time spent gaming over the year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544619599"/>
        <c:crosses val="autoZero"/>
        <c:auto val="0"/>
        <c:lblAlgn val="ctr"/>
        <c:lblOffset val="100"/>
        <c:noMultiLvlLbl val="0"/>
      </c:catAx>
      <c:valAx>
        <c:axId val="1544619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Median Spend, £s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5842656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'Table 23'!$D$2</c:f>
              <c:strCache>
                <c:ptCount val="1"/>
                <c:pt idx="0">
                  <c:v>Spend per Minute</c:v>
                </c:pt>
              </c:strCache>
            </c:strRef>
          </c:tx>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724F-414F-B9BA-39B93FB4C1B6}"/>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724F-414F-B9BA-39B93FB4C1B6}"/>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724F-414F-B9BA-39B93FB4C1B6}"/>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724F-414F-B9BA-39B93FB4C1B6}"/>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724F-414F-B9BA-39B93FB4C1B6}"/>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724F-414F-B9BA-39B93FB4C1B6}"/>
              </c:ext>
            </c:extLst>
          </c:dPt>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23'!$A$3:$A$8</c:f>
              <c:strCache>
                <c:ptCount val="6"/>
                <c:pt idx="0">
                  <c:v>All Gaming</c:v>
                </c:pt>
                <c:pt idx="1">
                  <c:v>Bingo</c:v>
                </c:pt>
                <c:pt idx="2">
                  <c:v>Casino</c:v>
                </c:pt>
                <c:pt idx="3">
                  <c:v>Poker</c:v>
                </c:pt>
                <c:pt idx="4">
                  <c:v>Slots</c:v>
                </c:pt>
                <c:pt idx="5">
                  <c:v>Instant Wins</c:v>
                </c:pt>
              </c:strCache>
            </c:strRef>
          </c:cat>
          <c:val>
            <c:numRef>
              <c:f>'Table 23'!$D$3:$D$8</c:f>
              <c:numCache>
                <c:formatCode>General</c:formatCode>
                <c:ptCount val="6"/>
                <c:pt idx="0">
                  <c:v>0.38600000000000001</c:v>
                </c:pt>
                <c:pt idx="1">
                  <c:v>7.1999999999999995E-2</c:v>
                </c:pt>
                <c:pt idx="2">
                  <c:v>1.117</c:v>
                </c:pt>
                <c:pt idx="3">
                  <c:v>0.189</c:v>
                </c:pt>
                <c:pt idx="4">
                  <c:v>0.318</c:v>
                </c:pt>
                <c:pt idx="5">
                  <c:v>9.5000000000000001E-2</c:v>
                </c:pt>
              </c:numCache>
            </c:numRef>
          </c:val>
          <c:extLst>
            <c:ext xmlns:c16="http://schemas.microsoft.com/office/drawing/2014/chart" uri="{C3380CC4-5D6E-409C-BE32-E72D297353CC}">
              <c16:uniqueId val="{00000000-8826-3746-9064-8C24CD878169}"/>
            </c:ext>
          </c:extLst>
        </c:ser>
        <c:dLbls>
          <c:showLegendKey val="0"/>
          <c:showVal val="0"/>
          <c:showCatName val="0"/>
          <c:showSerName val="0"/>
          <c:showPercent val="0"/>
          <c:showBubbleSize val="0"/>
        </c:dLbls>
        <c:gapWidth val="219"/>
        <c:overlap val="-27"/>
        <c:axId val="787119679"/>
        <c:axId val="1491633759"/>
      </c:barChart>
      <c:catAx>
        <c:axId val="787119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1633759"/>
        <c:crosses val="autoZero"/>
        <c:auto val="1"/>
        <c:lblAlgn val="ctr"/>
        <c:lblOffset val="100"/>
        <c:noMultiLvlLbl val="0"/>
      </c:catAx>
      <c:valAx>
        <c:axId val="14916337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Spend per minute, £s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87119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'Table 23'!$G$2</c:f>
              <c:strCache>
                <c:ptCount val="1"/>
                <c:pt idx="0">
                  <c:v>hours per customer</c:v>
                </c:pt>
              </c:strCache>
            </c:strRef>
          </c:tx>
          <c:spPr>
            <a:ln>
              <a:solidFill>
                <a:schemeClr val="tx1"/>
              </a:solidFill>
            </a:ln>
          </c:spPr>
          <c:invertIfNegative val="0"/>
          <c:dPt>
            <c:idx val="0"/>
            <c:invertIfNegative val="0"/>
            <c:bubble3D val="0"/>
            <c:spPr>
              <a:solidFill>
                <a:schemeClr val="accent1"/>
              </a:solidFill>
              <a:ln>
                <a:solidFill>
                  <a:schemeClr val="tx1"/>
                </a:solidFill>
              </a:ln>
              <a:effectLst/>
            </c:spPr>
            <c:extLst>
              <c:ext xmlns:c16="http://schemas.microsoft.com/office/drawing/2014/chart" uri="{C3380CC4-5D6E-409C-BE32-E72D297353CC}">
                <c16:uniqueId val="{00000001-319E-644A-BC87-2C3A1252FFD6}"/>
              </c:ext>
            </c:extLst>
          </c:dPt>
          <c:dPt>
            <c:idx val="1"/>
            <c:invertIfNegative val="0"/>
            <c:bubble3D val="0"/>
            <c:spPr>
              <a:solidFill>
                <a:schemeClr val="accent2"/>
              </a:solidFill>
              <a:ln>
                <a:solidFill>
                  <a:schemeClr val="tx1"/>
                </a:solidFill>
              </a:ln>
              <a:effectLst/>
            </c:spPr>
            <c:extLst>
              <c:ext xmlns:c16="http://schemas.microsoft.com/office/drawing/2014/chart" uri="{C3380CC4-5D6E-409C-BE32-E72D297353CC}">
                <c16:uniqueId val="{00000003-319E-644A-BC87-2C3A1252FFD6}"/>
              </c:ext>
            </c:extLst>
          </c:dPt>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5-319E-644A-BC87-2C3A1252FFD6}"/>
              </c:ext>
            </c:extLst>
          </c:dPt>
          <c:dPt>
            <c:idx val="3"/>
            <c:invertIfNegative val="0"/>
            <c:bubble3D val="0"/>
            <c:spPr>
              <a:solidFill>
                <a:schemeClr val="accent4"/>
              </a:solidFill>
              <a:ln>
                <a:solidFill>
                  <a:schemeClr val="tx1"/>
                </a:solidFill>
              </a:ln>
              <a:effectLst/>
            </c:spPr>
            <c:extLst>
              <c:ext xmlns:c16="http://schemas.microsoft.com/office/drawing/2014/chart" uri="{C3380CC4-5D6E-409C-BE32-E72D297353CC}">
                <c16:uniqueId val="{00000007-319E-644A-BC87-2C3A1252FFD6}"/>
              </c:ext>
            </c:extLst>
          </c:dPt>
          <c:dPt>
            <c:idx val="4"/>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319E-644A-BC87-2C3A1252FFD6}"/>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319E-644A-BC87-2C3A1252FFD6}"/>
              </c:ext>
            </c:extLst>
          </c:dPt>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23'!$A$3:$A$8</c:f>
              <c:strCache>
                <c:ptCount val="6"/>
                <c:pt idx="0">
                  <c:v>All Gaming</c:v>
                </c:pt>
                <c:pt idx="1">
                  <c:v>Bingo</c:v>
                </c:pt>
                <c:pt idx="2">
                  <c:v>Casino</c:v>
                </c:pt>
                <c:pt idx="3">
                  <c:v>Poker</c:v>
                </c:pt>
                <c:pt idx="4">
                  <c:v>Slots</c:v>
                </c:pt>
                <c:pt idx="5">
                  <c:v>Instant Wins</c:v>
                </c:pt>
              </c:strCache>
            </c:strRef>
          </c:cat>
          <c:val>
            <c:numRef>
              <c:f>'Table 23'!$G$3:$G$8</c:f>
              <c:numCache>
                <c:formatCode>0.00</c:formatCode>
                <c:ptCount val="6"/>
                <c:pt idx="0">
                  <c:v>13.339912250601621</c:v>
                </c:pt>
                <c:pt idx="1">
                  <c:v>16.489431990779838</c:v>
                </c:pt>
                <c:pt idx="2">
                  <c:v>2.557530385781893</c:v>
                </c:pt>
                <c:pt idx="3">
                  <c:v>13.750618340729394</c:v>
                </c:pt>
                <c:pt idx="4">
                  <c:v>13.476179184137662</c:v>
                </c:pt>
                <c:pt idx="5">
                  <c:v>2.8164896092644263</c:v>
                </c:pt>
              </c:numCache>
            </c:numRef>
          </c:val>
          <c:extLst>
            <c:ext xmlns:c16="http://schemas.microsoft.com/office/drawing/2014/chart" uri="{C3380CC4-5D6E-409C-BE32-E72D297353CC}">
              <c16:uniqueId val="{0000000C-319E-644A-BC87-2C3A1252FFD6}"/>
            </c:ext>
          </c:extLst>
        </c:ser>
        <c:dLbls>
          <c:showLegendKey val="0"/>
          <c:showVal val="0"/>
          <c:showCatName val="0"/>
          <c:showSerName val="0"/>
          <c:showPercent val="0"/>
          <c:showBubbleSize val="0"/>
        </c:dLbls>
        <c:gapWidth val="219"/>
        <c:overlap val="-27"/>
        <c:axId val="787119679"/>
        <c:axId val="1491633759"/>
      </c:barChart>
      <c:catAx>
        <c:axId val="787119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1633759"/>
        <c:crosses val="autoZero"/>
        <c:auto val="1"/>
        <c:lblAlgn val="ctr"/>
        <c:lblOffset val="100"/>
        <c:noMultiLvlLbl val="0"/>
      </c:catAx>
      <c:valAx>
        <c:axId val="14916337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Hours per customer du</a:t>
                </a:r>
                <a:r>
                  <a:rPr lang="en-GB" baseline="0"/>
                  <a:t>ring the year</a:t>
                </a:r>
                <a:endParaRPr lang="en-GB"/>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87119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26'!$D$2</c:f>
              <c:strCache>
                <c:ptCount val="1"/>
                <c:pt idx="0">
                  <c:v>% of customers</c:v>
                </c:pt>
              </c:strCache>
            </c:strRef>
          </c:tx>
          <c:spPr>
            <a:solidFill>
              <a:schemeClr val="accent1"/>
            </a:solidFill>
            <a:ln>
              <a:solidFill>
                <a:schemeClr val="tx1"/>
              </a:solidFill>
            </a:ln>
            <a:effectLst/>
          </c:spPr>
          <c:invertIfNegative val="0"/>
          <c:cat>
            <c:strRef>
              <c:f>'Table 26'!$B$3:$B$10</c:f>
              <c:strCache>
                <c:ptCount val="8"/>
                <c:pt idx="0">
                  <c:v>under 21</c:v>
                </c:pt>
                <c:pt idx="1">
                  <c:v>21-24</c:v>
                </c:pt>
                <c:pt idx="2">
                  <c:v>25-34</c:v>
                </c:pt>
                <c:pt idx="3">
                  <c:v>35-44</c:v>
                </c:pt>
                <c:pt idx="4">
                  <c:v>45-54</c:v>
                </c:pt>
                <c:pt idx="5">
                  <c:v>55-64</c:v>
                </c:pt>
                <c:pt idx="6">
                  <c:v>65-74</c:v>
                </c:pt>
                <c:pt idx="7">
                  <c:v>75+</c:v>
                </c:pt>
              </c:strCache>
            </c:strRef>
          </c:cat>
          <c:val>
            <c:numRef>
              <c:f>'Table 26'!$D$3:$D$10</c:f>
              <c:numCache>
                <c:formatCode>0.00</c:formatCode>
                <c:ptCount val="8"/>
                <c:pt idx="0">
                  <c:v>7.99</c:v>
                </c:pt>
                <c:pt idx="1">
                  <c:v>12.67</c:v>
                </c:pt>
                <c:pt idx="2">
                  <c:v>33.17</c:v>
                </c:pt>
                <c:pt idx="3">
                  <c:v>21.1</c:v>
                </c:pt>
                <c:pt idx="4">
                  <c:v>14.43</c:v>
                </c:pt>
                <c:pt idx="5">
                  <c:v>7.62</c:v>
                </c:pt>
                <c:pt idx="6">
                  <c:v>2.41</c:v>
                </c:pt>
                <c:pt idx="7">
                  <c:v>0.61</c:v>
                </c:pt>
              </c:numCache>
            </c:numRef>
          </c:val>
          <c:extLst>
            <c:ext xmlns:c16="http://schemas.microsoft.com/office/drawing/2014/chart" uri="{C3380CC4-5D6E-409C-BE32-E72D297353CC}">
              <c16:uniqueId val="{00000000-80C6-A046-A90A-96F1A26711DC}"/>
            </c:ext>
          </c:extLst>
        </c:ser>
        <c:ser>
          <c:idx val="1"/>
          <c:order val="1"/>
          <c:tx>
            <c:strRef>
              <c:f>'Table 26'!$F$2</c:f>
              <c:strCache>
                <c:ptCount val="1"/>
                <c:pt idx="0">
                  <c:v>% of total spend</c:v>
                </c:pt>
              </c:strCache>
            </c:strRef>
          </c:tx>
          <c:spPr>
            <a:solidFill>
              <a:schemeClr val="accent2"/>
            </a:solidFill>
            <a:ln>
              <a:solidFill>
                <a:schemeClr val="tx1"/>
              </a:solidFill>
            </a:ln>
            <a:effectLst/>
          </c:spPr>
          <c:invertIfNegative val="0"/>
          <c:cat>
            <c:strRef>
              <c:f>'Table 26'!$B$3:$B$10</c:f>
              <c:strCache>
                <c:ptCount val="8"/>
                <c:pt idx="0">
                  <c:v>under 21</c:v>
                </c:pt>
                <c:pt idx="1">
                  <c:v>21-24</c:v>
                </c:pt>
                <c:pt idx="2">
                  <c:v>25-34</c:v>
                </c:pt>
                <c:pt idx="3">
                  <c:v>35-44</c:v>
                </c:pt>
                <c:pt idx="4">
                  <c:v>45-54</c:v>
                </c:pt>
                <c:pt idx="5">
                  <c:v>55-64</c:v>
                </c:pt>
                <c:pt idx="6">
                  <c:v>65-74</c:v>
                </c:pt>
                <c:pt idx="7">
                  <c:v>75+</c:v>
                </c:pt>
              </c:strCache>
            </c:strRef>
          </c:cat>
          <c:val>
            <c:numRef>
              <c:f>'Table 26'!$F$3:$F$10</c:f>
              <c:numCache>
                <c:formatCode>0.00</c:formatCode>
                <c:ptCount val="8"/>
                <c:pt idx="0">
                  <c:v>2.4700000000000002</c:v>
                </c:pt>
                <c:pt idx="1">
                  <c:v>6.35</c:v>
                </c:pt>
                <c:pt idx="2">
                  <c:v>28.21</c:v>
                </c:pt>
                <c:pt idx="3">
                  <c:v>26.58</c:v>
                </c:pt>
                <c:pt idx="4">
                  <c:v>18.52</c:v>
                </c:pt>
                <c:pt idx="5">
                  <c:v>13.39</c:v>
                </c:pt>
                <c:pt idx="6">
                  <c:v>3.41</c:v>
                </c:pt>
                <c:pt idx="7">
                  <c:v>1.06</c:v>
                </c:pt>
              </c:numCache>
            </c:numRef>
          </c:val>
          <c:extLst>
            <c:ext xmlns:c16="http://schemas.microsoft.com/office/drawing/2014/chart" uri="{C3380CC4-5D6E-409C-BE32-E72D297353CC}">
              <c16:uniqueId val="{00000001-80C6-A046-A90A-96F1A26711DC}"/>
            </c:ext>
          </c:extLst>
        </c:ser>
        <c:dLbls>
          <c:showLegendKey val="0"/>
          <c:showVal val="0"/>
          <c:showCatName val="0"/>
          <c:showSerName val="0"/>
          <c:showPercent val="0"/>
          <c:showBubbleSize val="0"/>
        </c:dLbls>
        <c:gapWidth val="219"/>
        <c:overlap val="-27"/>
        <c:axId val="1492997375"/>
        <c:axId val="1493110959"/>
      </c:barChart>
      <c:catAx>
        <c:axId val="1492997375"/>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Age group</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3110959"/>
        <c:crosses val="autoZero"/>
        <c:auto val="1"/>
        <c:lblAlgn val="ctr"/>
        <c:lblOffset val="100"/>
        <c:noMultiLvlLbl val="0"/>
      </c:catAx>
      <c:valAx>
        <c:axId val="149311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 of customers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29973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w="9525">
              <a:solidFill>
                <a:schemeClr val="tx1"/>
              </a:solidFill>
            </a:ln>
          </c:spPr>
          <c:invertIfNegative val="0"/>
          <c:dPt>
            <c:idx val="0"/>
            <c:invertIfNegative val="0"/>
            <c:bubble3D val="0"/>
            <c:spPr>
              <a:solidFill>
                <a:schemeClr val="accent1"/>
              </a:solidFill>
              <a:ln w="9525">
                <a:solidFill>
                  <a:schemeClr val="tx1"/>
                </a:solidFill>
              </a:ln>
              <a:effectLst/>
            </c:spPr>
            <c:extLst>
              <c:ext xmlns:c16="http://schemas.microsoft.com/office/drawing/2014/chart" uri="{C3380CC4-5D6E-409C-BE32-E72D297353CC}">
                <c16:uniqueId val="{00000001-EB46-A047-879C-5D5110B04D28}"/>
              </c:ext>
            </c:extLst>
          </c:dPt>
          <c:dPt>
            <c:idx val="1"/>
            <c:invertIfNegative val="0"/>
            <c:bubble3D val="0"/>
            <c:spPr>
              <a:solidFill>
                <a:schemeClr val="accent2"/>
              </a:solidFill>
              <a:ln w="9525">
                <a:solidFill>
                  <a:schemeClr val="tx1"/>
                </a:solidFill>
              </a:ln>
              <a:effectLst/>
            </c:spPr>
            <c:extLst>
              <c:ext xmlns:c16="http://schemas.microsoft.com/office/drawing/2014/chart" uri="{C3380CC4-5D6E-409C-BE32-E72D297353CC}">
                <c16:uniqueId val="{00000003-EB46-A047-879C-5D5110B04D28}"/>
              </c:ext>
            </c:extLst>
          </c:dPt>
          <c:dPt>
            <c:idx val="2"/>
            <c:invertIfNegative val="0"/>
            <c:bubble3D val="0"/>
            <c:spPr>
              <a:solidFill>
                <a:schemeClr val="accent3"/>
              </a:solidFill>
              <a:ln w="9525">
                <a:solidFill>
                  <a:schemeClr val="tx1"/>
                </a:solidFill>
              </a:ln>
              <a:effectLst/>
            </c:spPr>
            <c:extLst>
              <c:ext xmlns:c16="http://schemas.microsoft.com/office/drawing/2014/chart" uri="{C3380CC4-5D6E-409C-BE32-E72D297353CC}">
                <c16:uniqueId val="{00000005-EB46-A047-879C-5D5110B04D28}"/>
              </c:ext>
            </c:extLst>
          </c:dPt>
          <c:dPt>
            <c:idx val="3"/>
            <c:invertIfNegative val="0"/>
            <c:bubble3D val="0"/>
            <c:spPr>
              <a:solidFill>
                <a:schemeClr val="accent4"/>
              </a:solidFill>
              <a:ln w="9525">
                <a:solidFill>
                  <a:schemeClr val="tx1"/>
                </a:solidFill>
              </a:ln>
              <a:effectLst/>
            </c:spPr>
            <c:extLst>
              <c:ext xmlns:c16="http://schemas.microsoft.com/office/drawing/2014/chart" uri="{C3380CC4-5D6E-409C-BE32-E72D297353CC}">
                <c16:uniqueId val="{00000007-EB46-A047-879C-5D5110B04D28}"/>
              </c:ext>
            </c:extLst>
          </c:dPt>
          <c:dPt>
            <c:idx val="4"/>
            <c:invertIfNegative val="0"/>
            <c:bubble3D val="0"/>
            <c:spPr>
              <a:solidFill>
                <a:schemeClr val="accent5"/>
              </a:solidFill>
              <a:ln w="9525">
                <a:solidFill>
                  <a:schemeClr val="tx1"/>
                </a:solidFill>
              </a:ln>
              <a:effectLst/>
            </c:spPr>
            <c:extLst>
              <c:ext xmlns:c16="http://schemas.microsoft.com/office/drawing/2014/chart" uri="{C3380CC4-5D6E-409C-BE32-E72D297353CC}">
                <c16:uniqueId val="{00000009-EB46-A047-879C-5D5110B04D28}"/>
              </c:ext>
            </c:extLst>
          </c:dPt>
          <c:dPt>
            <c:idx val="5"/>
            <c:invertIfNegative val="0"/>
            <c:bubble3D val="0"/>
            <c:spPr>
              <a:solidFill>
                <a:schemeClr val="accent6"/>
              </a:solidFill>
              <a:ln w="9525">
                <a:solidFill>
                  <a:schemeClr val="tx1"/>
                </a:solidFill>
              </a:ln>
              <a:effectLst/>
            </c:spPr>
            <c:extLst>
              <c:ext xmlns:c16="http://schemas.microsoft.com/office/drawing/2014/chart" uri="{C3380CC4-5D6E-409C-BE32-E72D297353CC}">
                <c16:uniqueId val="{0000000B-EB46-A047-879C-5D5110B04D28}"/>
              </c:ext>
            </c:extLst>
          </c:dPt>
          <c:dPt>
            <c:idx val="6"/>
            <c:invertIfNegative val="0"/>
            <c:bubble3D val="0"/>
            <c:spPr>
              <a:solidFill>
                <a:schemeClr val="accent1">
                  <a:lumMod val="60000"/>
                </a:schemeClr>
              </a:solidFill>
              <a:ln w="9525">
                <a:solidFill>
                  <a:schemeClr val="tx1"/>
                </a:solidFill>
              </a:ln>
              <a:effectLst/>
            </c:spPr>
            <c:extLst>
              <c:ext xmlns:c16="http://schemas.microsoft.com/office/drawing/2014/chart" uri="{C3380CC4-5D6E-409C-BE32-E72D297353CC}">
                <c16:uniqueId val="{0000000D-EB46-A047-879C-5D5110B04D28}"/>
              </c:ext>
            </c:extLst>
          </c:dPt>
          <c:dPt>
            <c:idx val="7"/>
            <c:invertIfNegative val="0"/>
            <c:bubble3D val="0"/>
            <c:spPr>
              <a:solidFill>
                <a:schemeClr val="accent2">
                  <a:lumMod val="60000"/>
                </a:schemeClr>
              </a:solidFill>
              <a:ln w="9525">
                <a:solidFill>
                  <a:schemeClr val="tx1"/>
                </a:solidFill>
              </a:ln>
              <a:effectLst/>
            </c:spPr>
            <c:extLst>
              <c:ext xmlns:c16="http://schemas.microsoft.com/office/drawing/2014/chart" uri="{C3380CC4-5D6E-409C-BE32-E72D297353CC}">
                <c16:uniqueId val="{0000000F-EB46-A047-879C-5D5110B04D28}"/>
              </c:ext>
            </c:extLst>
          </c:dPt>
          <c:dPt>
            <c:idx val="8"/>
            <c:invertIfNegative val="0"/>
            <c:bubble3D val="0"/>
            <c:spPr>
              <a:solidFill>
                <a:schemeClr val="accent3">
                  <a:lumMod val="60000"/>
                </a:schemeClr>
              </a:solidFill>
              <a:ln w="9525">
                <a:solidFill>
                  <a:schemeClr val="tx1"/>
                </a:solidFill>
              </a:ln>
              <a:effectLst/>
            </c:spPr>
            <c:extLst>
              <c:ext xmlns:c16="http://schemas.microsoft.com/office/drawing/2014/chart" uri="{C3380CC4-5D6E-409C-BE32-E72D297353CC}">
                <c16:uniqueId val="{00000011-EB46-A047-879C-5D5110B04D28}"/>
              </c:ext>
            </c:extLst>
          </c:dPt>
          <c:dPt>
            <c:idx val="9"/>
            <c:invertIfNegative val="0"/>
            <c:bubble3D val="0"/>
            <c:spPr>
              <a:solidFill>
                <a:schemeClr val="accent4">
                  <a:lumMod val="60000"/>
                </a:schemeClr>
              </a:solidFill>
              <a:ln w="9525">
                <a:solidFill>
                  <a:schemeClr val="tx1"/>
                </a:solidFill>
              </a:ln>
              <a:effectLst/>
            </c:spPr>
            <c:extLst>
              <c:ext xmlns:c16="http://schemas.microsoft.com/office/drawing/2014/chart" uri="{C3380CC4-5D6E-409C-BE32-E72D297353CC}">
                <c16:uniqueId val="{00000013-EB46-A047-879C-5D5110B04D28}"/>
              </c:ext>
            </c:extLst>
          </c:dPt>
          <c:dPt>
            <c:idx val="10"/>
            <c:invertIfNegative val="0"/>
            <c:bubble3D val="0"/>
            <c:spPr>
              <a:solidFill>
                <a:schemeClr val="accent5">
                  <a:lumMod val="60000"/>
                </a:schemeClr>
              </a:solidFill>
              <a:ln w="9525">
                <a:solidFill>
                  <a:schemeClr val="tx1"/>
                </a:solidFill>
              </a:ln>
              <a:effectLst/>
            </c:spPr>
            <c:extLst>
              <c:ext xmlns:c16="http://schemas.microsoft.com/office/drawing/2014/chart" uri="{C3380CC4-5D6E-409C-BE32-E72D297353CC}">
                <c16:uniqueId val="{00000015-EB46-A047-879C-5D5110B04D28}"/>
              </c:ext>
            </c:extLst>
          </c:dPt>
          <c:dPt>
            <c:idx val="11"/>
            <c:invertIfNegative val="0"/>
            <c:bubble3D val="0"/>
            <c:spPr>
              <a:solidFill>
                <a:schemeClr val="accent6">
                  <a:lumMod val="60000"/>
                </a:schemeClr>
              </a:solidFill>
              <a:ln w="9525">
                <a:solidFill>
                  <a:schemeClr val="tx1"/>
                </a:solidFill>
              </a:ln>
              <a:effectLst/>
            </c:spPr>
            <c:extLst>
              <c:ext xmlns:c16="http://schemas.microsoft.com/office/drawing/2014/chart" uri="{C3380CC4-5D6E-409C-BE32-E72D297353CC}">
                <c16:uniqueId val="{00000017-EB46-A047-879C-5D5110B04D28}"/>
              </c:ext>
            </c:extLst>
          </c:dPt>
          <c:dPt>
            <c:idx val="12"/>
            <c:invertIfNegative val="0"/>
            <c:bubble3D val="0"/>
            <c:spPr>
              <a:solidFill>
                <a:schemeClr val="accent1">
                  <a:lumMod val="80000"/>
                  <a:lumOff val="20000"/>
                </a:schemeClr>
              </a:solidFill>
              <a:ln w="9525">
                <a:solidFill>
                  <a:schemeClr val="tx1"/>
                </a:solidFill>
              </a:ln>
              <a:effectLst/>
            </c:spPr>
            <c:extLst>
              <c:ext xmlns:c16="http://schemas.microsoft.com/office/drawing/2014/chart" uri="{C3380CC4-5D6E-409C-BE32-E72D297353CC}">
                <c16:uniqueId val="{00000019-EB46-A047-879C-5D5110B04D28}"/>
              </c:ext>
            </c:extLst>
          </c:dPt>
          <c:dPt>
            <c:idx val="13"/>
            <c:invertIfNegative val="0"/>
            <c:bubble3D val="0"/>
            <c:spPr>
              <a:solidFill>
                <a:schemeClr val="accent2">
                  <a:lumMod val="80000"/>
                  <a:lumOff val="20000"/>
                </a:schemeClr>
              </a:solidFill>
              <a:ln w="9525">
                <a:solidFill>
                  <a:schemeClr val="tx1"/>
                </a:solidFill>
              </a:ln>
              <a:effectLst/>
            </c:spPr>
            <c:extLst>
              <c:ext xmlns:c16="http://schemas.microsoft.com/office/drawing/2014/chart" uri="{C3380CC4-5D6E-409C-BE32-E72D297353CC}">
                <c16:uniqueId val="{0000001B-EB46-A047-879C-5D5110B04D28}"/>
              </c:ext>
            </c:extLst>
          </c:dPt>
          <c:dPt>
            <c:idx val="14"/>
            <c:invertIfNegative val="0"/>
            <c:bubble3D val="0"/>
            <c:spPr>
              <a:solidFill>
                <a:schemeClr val="accent3">
                  <a:lumMod val="80000"/>
                  <a:lumOff val="20000"/>
                </a:schemeClr>
              </a:solidFill>
              <a:ln w="9525">
                <a:solidFill>
                  <a:schemeClr val="tx1"/>
                </a:solidFill>
              </a:ln>
              <a:effectLst/>
            </c:spPr>
            <c:extLst>
              <c:ext xmlns:c16="http://schemas.microsoft.com/office/drawing/2014/chart" uri="{C3380CC4-5D6E-409C-BE32-E72D297353CC}">
                <c16:uniqueId val="{0000001D-EB46-A047-879C-5D5110B04D28}"/>
              </c:ext>
            </c:extLst>
          </c:dPt>
          <c:dPt>
            <c:idx val="15"/>
            <c:invertIfNegative val="0"/>
            <c:bubble3D val="0"/>
            <c:spPr>
              <a:solidFill>
                <a:schemeClr val="accent4">
                  <a:lumMod val="80000"/>
                  <a:lumOff val="20000"/>
                </a:schemeClr>
              </a:solidFill>
              <a:ln w="9525">
                <a:solidFill>
                  <a:schemeClr val="tx1"/>
                </a:solidFill>
              </a:ln>
              <a:effectLst/>
            </c:spPr>
            <c:extLst>
              <c:ext xmlns:c16="http://schemas.microsoft.com/office/drawing/2014/chart" uri="{C3380CC4-5D6E-409C-BE32-E72D297353CC}">
                <c16:uniqueId val="{0000001F-EB46-A047-879C-5D5110B04D28}"/>
              </c:ext>
            </c:extLst>
          </c:dPt>
          <c:dPt>
            <c:idx val="16"/>
            <c:invertIfNegative val="0"/>
            <c:bubble3D val="0"/>
            <c:spPr>
              <a:solidFill>
                <a:schemeClr val="accent5">
                  <a:lumMod val="80000"/>
                  <a:lumOff val="20000"/>
                </a:schemeClr>
              </a:solidFill>
              <a:ln w="9525">
                <a:solidFill>
                  <a:schemeClr val="tx1"/>
                </a:solidFill>
              </a:ln>
              <a:effectLst/>
            </c:spPr>
            <c:extLst>
              <c:ext xmlns:c16="http://schemas.microsoft.com/office/drawing/2014/chart" uri="{C3380CC4-5D6E-409C-BE32-E72D297353CC}">
                <c16:uniqueId val="{00000021-EB46-A047-879C-5D5110B04D28}"/>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1'!$B$4:$B$20</c:f>
              <c:strCache>
                <c:ptCount val="17"/>
                <c:pt idx="0">
                  <c:v>Boxing</c:v>
                </c:pt>
                <c:pt idx="1">
                  <c:v>Cricket</c:v>
                </c:pt>
                <c:pt idx="2">
                  <c:v>Dogs</c:v>
                </c:pt>
                <c:pt idx="3">
                  <c:v>e-sports</c:v>
                </c:pt>
                <c:pt idx="4">
                  <c:v>Football</c:v>
                </c:pt>
                <c:pt idx="5">
                  <c:v>    Pre-Match Football</c:v>
                </c:pt>
                <c:pt idx="6">
                  <c:v>    In-Play Football</c:v>
                </c:pt>
                <c:pt idx="7">
                  <c:v>Golf</c:v>
                </c:pt>
                <c:pt idx="8">
                  <c:v>Horse</c:v>
                </c:pt>
                <c:pt idx="9">
                  <c:v>other betting</c:v>
                </c:pt>
                <c:pt idx="10">
                  <c:v>other sports</c:v>
                </c:pt>
                <c:pt idx="11">
                  <c:v>Tennis</c:v>
                </c:pt>
                <c:pt idx="12">
                  <c:v>     Pre-Match Tennis</c:v>
                </c:pt>
                <c:pt idx="13">
                  <c:v>   In-Play Tennis</c:v>
                </c:pt>
                <c:pt idx="14">
                  <c:v>Virtual</c:v>
                </c:pt>
                <c:pt idx="15">
                  <c:v>Multiple Activity</c:v>
                </c:pt>
                <c:pt idx="16">
                  <c:v>Unknown</c:v>
                </c:pt>
              </c:strCache>
            </c:strRef>
          </c:cat>
          <c:val>
            <c:numRef>
              <c:f>'Table 1'!$F$4:$F$20</c:f>
              <c:numCache>
                <c:formatCode>0.00</c:formatCode>
                <c:ptCount val="17"/>
                <c:pt idx="0">
                  <c:v>17.73</c:v>
                </c:pt>
                <c:pt idx="1">
                  <c:v>5.75</c:v>
                </c:pt>
                <c:pt idx="2">
                  <c:v>9.2200000000000006</c:v>
                </c:pt>
                <c:pt idx="3">
                  <c:v>0.52</c:v>
                </c:pt>
                <c:pt idx="4">
                  <c:v>77.12</c:v>
                </c:pt>
                <c:pt idx="5">
                  <c:v>73.2</c:v>
                </c:pt>
                <c:pt idx="6">
                  <c:v>50.99</c:v>
                </c:pt>
                <c:pt idx="7">
                  <c:v>14.58</c:v>
                </c:pt>
                <c:pt idx="8">
                  <c:v>68.03</c:v>
                </c:pt>
                <c:pt idx="9">
                  <c:v>5.79</c:v>
                </c:pt>
                <c:pt idx="10">
                  <c:v>27.61</c:v>
                </c:pt>
                <c:pt idx="11">
                  <c:v>11.22</c:v>
                </c:pt>
                <c:pt idx="12">
                  <c:v>7.46</c:v>
                </c:pt>
                <c:pt idx="13">
                  <c:v>7.05</c:v>
                </c:pt>
                <c:pt idx="14">
                  <c:v>7.95</c:v>
                </c:pt>
                <c:pt idx="15">
                  <c:v>15.89</c:v>
                </c:pt>
                <c:pt idx="16">
                  <c:v>0</c:v>
                </c:pt>
              </c:numCache>
            </c:numRef>
          </c:val>
          <c:extLst>
            <c:ext xmlns:c16="http://schemas.microsoft.com/office/drawing/2014/chart" uri="{C3380CC4-5D6E-409C-BE32-E72D297353CC}">
              <c16:uniqueId val="{00000022-EB46-A047-879C-5D5110B04D28}"/>
            </c:ext>
          </c:extLst>
        </c:ser>
        <c:dLbls>
          <c:showLegendKey val="0"/>
          <c:showVal val="0"/>
          <c:showCatName val="0"/>
          <c:showSerName val="0"/>
          <c:showPercent val="0"/>
          <c:showBubbleSize val="0"/>
        </c:dLbls>
        <c:gapWidth val="150"/>
        <c:axId val="1494536223"/>
        <c:axId val="1489736959"/>
      </c:barChart>
      <c:catAx>
        <c:axId val="14945362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9736959"/>
        <c:crosses val="autoZero"/>
        <c:auto val="1"/>
        <c:lblAlgn val="ctr"/>
        <c:lblOffset val="100"/>
        <c:noMultiLvlLbl val="0"/>
      </c:catAx>
      <c:valAx>
        <c:axId val="1489736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customers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6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2562070424242"/>
          <c:y val="4.924764361895357E-2"/>
          <c:w val="0.80229157057383838"/>
          <c:h val="0.636989991651707"/>
        </c:manualLayout>
      </c:layout>
      <c:barChart>
        <c:barDir val="col"/>
        <c:grouping val="clustered"/>
        <c:varyColors val="0"/>
        <c:ser>
          <c:idx val="0"/>
          <c:order val="0"/>
          <c:tx>
            <c:strRef>
              <c:f>'Table 2'!$B$12:$B$20</c:f>
              <c:strCache>
                <c:ptCount val="9"/>
                <c:pt idx="0">
                  <c:v>Males</c:v>
                </c:pt>
              </c:strCache>
            </c:strRef>
          </c:tx>
          <c:spPr>
            <a:solidFill>
              <a:schemeClr val="accent1"/>
            </a:solidFill>
            <a:ln>
              <a:solidFill>
                <a:schemeClr val="tx1"/>
              </a:solidFill>
            </a:ln>
            <a:effectLst/>
          </c:spPr>
          <c:invertIfNegative val="0"/>
          <c:cat>
            <c:strRef>
              <c:f>'Table 2'!$C$21:$C$28</c:f>
              <c:strCache>
                <c:ptCount val="8"/>
                <c:pt idx="0">
                  <c:v>under 21</c:v>
                </c:pt>
                <c:pt idx="1">
                  <c:v>21-24</c:v>
                </c:pt>
                <c:pt idx="2">
                  <c:v>25-34</c:v>
                </c:pt>
                <c:pt idx="3">
                  <c:v>35-44</c:v>
                </c:pt>
                <c:pt idx="4">
                  <c:v>45-54</c:v>
                </c:pt>
                <c:pt idx="5">
                  <c:v>55-64</c:v>
                </c:pt>
                <c:pt idx="6">
                  <c:v>65-74</c:v>
                </c:pt>
                <c:pt idx="7">
                  <c:v>75+</c:v>
                </c:pt>
              </c:strCache>
            </c:strRef>
          </c:cat>
          <c:val>
            <c:numRef>
              <c:f>'Table 2'!$D$12:$D$19</c:f>
              <c:numCache>
                <c:formatCode>#,##0</c:formatCode>
                <c:ptCount val="8"/>
                <c:pt idx="0">
                  <c:v>400412</c:v>
                </c:pt>
                <c:pt idx="1">
                  <c:v>589911</c:v>
                </c:pt>
                <c:pt idx="2">
                  <c:v>1575383</c:v>
                </c:pt>
                <c:pt idx="3">
                  <c:v>1064685</c:v>
                </c:pt>
                <c:pt idx="4">
                  <c:v>764637</c:v>
                </c:pt>
                <c:pt idx="5">
                  <c:v>417664</c:v>
                </c:pt>
                <c:pt idx="6">
                  <c:v>145110</c:v>
                </c:pt>
                <c:pt idx="7">
                  <c:v>39769</c:v>
                </c:pt>
              </c:numCache>
            </c:numRef>
          </c:val>
          <c:extLst>
            <c:ext xmlns:c16="http://schemas.microsoft.com/office/drawing/2014/chart" uri="{C3380CC4-5D6E-409C-BE32-E72D297353CC}">
              <c16:uniqueId val="{00000000-F9D4-5C40-B1D9-72111538D623}"/>
            </c:ext>
          </c:extLst>
        </c:ser>
        <c:ser>
          <c:idx val="1"/>
          <c:order val="1"/>
          <c:tx>
            <c:strRef>
              <c:f>'Table 2'!$B$21:$B$29</c:f>
              <c:strCache>
                <c:ptCount val="9"/>
                <c:pt idx="0">
                  <c:v>Females</c:v>
                </c:pt>
              </c:strCache>
            </c:strRef>
          </c:tx>
          <c:spPr>
            <a:solidFill>
              <a:schemeClr val="accent2"/>
            </a:solidFill>
            <a:ln>
              <a:solidFill>
                <a:schemeClr val="tx1"/>
              </a:solidFill>
            </a:ln>
            <a:effectLst/>
          </c:spPr>
          <c:invertIfNegative val="0"/>
          <c:cat>
            <c:strRef>
              <c:f>'Table 2'!$C$21:$C$28</c:f>
              <c:strCache>
                <c:ptCount val="8"/>
                <c:pt idx="0">
                  <c:v>under 21</c:v>
                </c:pt>
                <c:pt idx="1">
                  <c:v>21-24</c:v>
                </c:pt>
                <c:pt idx="2">
                  <c:v>25-34</c:v>
                </c:pt>
                <c:pt idx="3">
                  <c:v>35-44</c:v>
                </c:pt>
                <c:pt idx="4">
                  <c:v>45-54</c:v>
                </c:pt>
                <c:pt idx="5">
                  <c:v>55-64</c:v>
                </c:pt>
                <c:pt idx="6">
                  <c:v>65-74</c:v>
                </c:pt>
                <c:pt idx="7">
                  <c:v>75+</c:v>
                </c:pt>
              </c:strCache>
            </c:strRef>
          </c:cat>
          <c:val>
            <c:numRef>
              <c:f>'Table 2'!$D$21:$D$28</c:f>
              <c:numCache>
                <c:formatCode>#,##0</c:formatCode>
                <c:ptCount val="8"/>
                <c:pt idx="0">
                  <c:v>77917</c:v>
                </c:pt>
                <c:pt idx="1">
                  <c:v>159938</c:v>
                </c:pt>
                <c:pt idx="2">
                  <c:v>485957</c:v>
                </c:pt>
                <c:pt idx="3">
                  <c:v>300838</c:v>
                </c:pt>
                <c:pt idx="4">
                  <c:v>210111</c:v>
                </c:pt>
                <c:pt idx="5">
                  <c:v>100566</c:v>
                </c:pt>
                <c:pt idx="6">
                  <c:v>31957</c:v>
                </c:pt>
                <c:pt idx="7">
                  <c:v>9411</c:v>
                </c:pt>
              </c:numCache>
            </c:numRef>
          </c:val>
          <c:extLst>
            <c:ext xmlns:c16="http://schemas.microsoft.com/office/drawing/2014/chart" uri="{C3380CC4-5D6E-409C-BE32-E72D297353CC}">
              <c16:uniqueId val="{00000002-F9D4-5C40-B1D9-72111538D623}"/>
            </c:ext>
          </c:extLst>
        </c:ser>
        <c:dLbls>
          <c:showLegendKey val="0"/>
          <c:showVal val="0"/>
          <c:showCatName val="0"/>
          <c:showSerName val="0"/>
          <c:showPercent val="0"/>
          <c:showBubbleSize val="0"/>
        </c:dLbls>
        <c:gapWidth val="219"/>
        <c:overlap val="-27"/>
        <c:axId val="1521467039"/>
        <c:axId val="1501034159"/>
      </c:barChart>
      <c:catAx>
        <c:axId val="1521467039"/>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a:t>Age group</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501034159"/>
        <c:crosses val="autoZero"/>
        <c:auto val="1"/>
        <c:lblAlgn val="ctr"/>
        <c:lblOffset val="100"/>
        <c:noMultiLvlLbl val="0"/>
      </c:catAx>
      <c:valAx>
        <c:axId val="15010341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a:t>Number of customers, millions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521467039"/>
        <c:crosses val="autoZero"/>
        <c:crossBetween val="between"/>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2'!$B$12:$B$20</c:f>
              <c:strCache>
                <c:ptCount val="9"/>
                <c:pt idx="0">
                  <c:v>Males</c:v>
                </c:pt>
              </c:strCache>
            </c:strRef>
          </c:tx>
          <c:spPr>
            <a:solidFill>
              <a:schemeClr val="accent1"/>
            </a:solidFill>
            <a:ln>
              <a:solidFill>
                <a:schemeClr val="tx1"/>
              </a:solidFill>
            </a:ln>
            <a:effectLst/>
          </c:spPr>
          <c:invertIfNegative val="0"/>
          <c:cat>
            <c:strRef>
              <c:f>'Table 2'!$C$21:$C$28</c:f>
              <c:strCache>
                <c:ptCount val="8"/>
                <c:pt idx="0">
                  <c:v>under 21</c:v>
                </c:pt>
                <c:pt idx="1">
                  <c:v>21-24</c:v>
                </c:pt>
                <c:pt idx="2">
                  <c:v>25-34</c:v>
                </c:pt>
                <c:pt idx="3">
                  <c:v>35-44</c:v>
                </c:pt>
                <c:pt idx="4">
                  <c:v>45-54</c:v>
                </c:pt>
                <c:pt idx="5">
                  <c:v>55-64</c:v>
                </c:pt>
                <c:pt idx="6">
                  <c:v>65-74</c:v>
                </c:pt>
                <c:pt idx="7">
                  <c:v>75+</c:v>
                </c:pt>
              </c:strCache>
            </c:strRef>
          </c:cat>
          <c:val>
            <c:numRef>
              <c:f>'Table 2'!$F$12:$F$19</c:f>
              <c:numCache>
                <c:formatCode>#,##0</c:formatCode>
                <c:ptCount val="8"/>
                <c:pt idx="0">
                  <c:v>20690253</c:v>
                </c:pt>
                <c:pt idx="1">
                  <c:v>65815844</c:v>
                </c:pt>
                <c:pt idx="2">
                  <c:v>282829958</c:v>
                </c:pt>
                <c:pt idx="3">
                  <c:v>278223863</c:v>
                </c:pt>
                <c:pt idx="4">
                  <c:v>216297235</c:v>
                </c:pt>
                <c:pt idx="5">
                  <c:v>142278346</c:v>
                </c:pt>
                <c:pt idx="6">
                  <c:v>42306437</c:v>
                </c:pt>
                <c:pt idx="7">
                  <c:v>17289182</c:v>
                </c:pt>
              </c:numCache>
            </c:numRef>
          </c:val>
          <c:extLst>
            <c:ext xmlns:c16="http://schemas.microsoft.com/office/drawing/2014/chart" uri="{C3380CC4-5D6E-409C-BE32-E72D297353CC}">
              <c16:uniqueId val="{00000000-50D8-154B-85BC-4C1C958278B6}"/>
            </c:ext>
          </c:extLst>
        </c:ser>
        <c:ser>
          <c:idx val="1"/>
          <c:order val="1"/>
          <c:tx>
            <c:strRef>
              <c:f>'Table 2'!$B$21:$B$29</c:f>
              <c:strCache>
                <c:ptCount val="9"/>
                <c:pt idx="0">
                  <c:v>Females</c:v>
                </c:pt>
              </c:strCache>
            </c:strRef>
          </c:tx>
          <c:spPr>
            <a:solidFill>
              <a:schemeClr val="accent2"/>
            </a:solidFill>
            <a:ln>
              <a:solidFill>
                <a:schemeClr val="tx1"/>
              </a:solidFill>
            </a:ln>
            <a:effectLst/>
          </c:spPr>
          <c:invertIfNegative val="0"/>
          <c:cat>
            <c:strRef>
              <c:f>'Table 2'!$C$21:$C$28</c:f>
              <c:strCache>
                <c:ptCount val="8"/>
                <c:pt idx="0">
                  <c:v>under 21</c:v>
                </c:pt>
                <c:pt idx="1">
                  <c:v>21-24</c:v>
                </c:pt>
                <c:pt idx="2">
                  <c:v>25-34</c:v>
                </c:pt>
                <c:pt idx="3">
                  <c:v>35-44</c:v>
                </c:pt>
                <c:pt idx="4">
                  <c:v>45-54</c:v>
                </c:pt>
                <c:pt idx="5">
                  <c:v>55-64</c:v>
                </c:pt>
                <c:pt idx="6">
                  <c:v>65-74</c:v>
                </c:pt>
                <c:pt idx="7">
                  <c:v>75+</c:v>
                </c:pt>
              </c:strCache>
            </c:strRef>
          </c:cat>
          <c:val>
            <c:numRef>
              <c:f>'Table 2'!$F$21:$F$28</c:f>
              <c:numCache>
                <c:formatCode>#,##0</c:formatCode>
                <c:ptCount val="8"/>
                <c:pt idx="0">
                  <c:v>-612252</c:v>
                </c:pt>
                <c:pt idx="1">
                  <c:v>190258</c:v>
                </c:pt>
                <c:pt idx="2">
                  <c:v>28192764</c:v>
                </c:pt>
                <c:pt idx="3">
                  <c:v>19002825</c:v>
                </c:pt>
                <c:pt idx="4">
                  <c:v>12641577</c:v>
                </c:pt>
                <c:pt idx="5">
                  <c:v>6296906</c:v>
                </c:pt>
                <c:pt idx="6">
                  <c:v>1061739</c:v>
                </c:pt>
                <c:pt idx="7">
                  <c:v>467850</c:v>
                </c:pt>
              </c:numCache>
            </c:numRef>
          </c:val>
          <c:extLst>
            <c:ext xmlns:c16="http://schemas.microsoft.com/office/drawing/2014/chart" uri="{C3380CC4-5D6E-409C-BE32-E72D297353CC}">
              <c16:uniqueId val="{00000001-50D8-154B-85BC-4C1C958278B6}"/>
            </c:ext>
          </c:extLst>
        </c:ser>
        <c:dLbls>
          <c:showLegendKey val="0"/>
          <c:showVal val="0"/>
          <c:showCatName val="0"/>
          <c:showSerName val="0"/>
          <c:showPercent val="0"/>
          <c:showBubbleSize val="0"/>
        </c:dLbls>
        <c:gapWidth val="219"/>
        <c:overlap val="-27"/>
        <c:axId val="1521467039"/>
        <c:axId val="1501034159"/>
      </c:barChart>
      <c:catAx>
        <c:axId val="1521467039"/>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a:t>Age group</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501034159"/>
        <c:crosses val="autoZero"/>
        <c:auto val="1"/>
        <c:lblAlgn val="ctr"/>
        <c:lblOffset val="100"/>
        <c:noMultiLvlLbl val="0"/>
      </c:catAx>
      <c:valAx>
        <c:axId val="1501034159"/>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a:t>Total spend, £millions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521467039"/>
        <c:crosses val="autoZero"/>
        <c:crossBetween val="between"/>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6453670356917"/>
          <c:y val="4.9493813273340834E-2"/>
          <c:w val="0.83241061685766837"/>
          <c:h val="0.79127853112849078"/>
        </c:manualLayout>
      </c:layout>
      <c:barChart>
        <c:barDir val="col"/>
        <c:grouping val="clustered"/>
        <c:varyColors val="0"/>
        <c:ser>
          <c:idx val="0"/>
          <c:order val="0"/>
          <c:tx>
            <c:strRef>
              <c:f>'Table 3'!$C$2</c:f>
              <c:strCache>
                <c:ptCount val="1"/>
                <c:pt idx="0">
                  <c:v>Percent of GB population</c:v>
                </c:pt>
              </c:strCache>
            </c:strRef>
          </c:tx>
          <c:spPr>
            <a:solidFill>
              <a:schemeClr val="accent1"/>
            </a:solidFill>
            <a:ln>
              <a:solidFill>
                <a:schemeClr val="tx1"/>
              </a:solidFill>
            </a:ln>
            <a:effectLst/>
          </c:spPr>
          <c:invertIfNegative val="0"/>
          <c:cat>
            <c:strRef>
              <c:f>'Table 3'!$B$3:$B$10</c:f>
              <c:strCache>
                <c:ptCount val="8"/>
                <c:pt idx="0">
                  <c:v>under 21</c:v>
                </c:pt>
                <c:pt idx="1">
                  <c:v>21-24</c:v>
                </c:pt>
                <c:pt idx="2">
                  <c:v>25-34</c:v>
                </c:pt>
                <c:pt idx="3">
                  <c:v>35-44</c:v>
                </c:pt>
                <c:pt idx="4">
                  <c:v>45-54</c:v>
                </c:pt>
                <c:pt idx="5">
                  <c:v>55-64</c:v>
                </c:pt>
                <c:pt idx="6">
                  <c:v>65-74</c:v>
                </c:pt>
                <c:pt idx="7">
                  <c:v>75+</c:v>
                </c:pt>
              </c:strCache>
            </c:strRef>
          </c:cat>
          <c:val>
            <c:numRef>
              <c:f>'Table 3'!$C$3:$C$10</c:f>
              <c:numCache>
                <c:formatCode>#,##0.00</c:formatCode>
                <c:ptCount val="8"/>
                <c:pt idx="0">
                  <c:v>5.74</c:v>
                </c:pt>
                <c:pt idx="1">
                  <c:v>6.38</c:v>
                </c:pt>
                <c:pt idx="2">
                  <c:v>16.93</c:v>
                </c:pt>
                <c:pt idx="3">
                  <c:v>15.74</c:v>
                </c:pt>
                <c:pt idx="4">
                  <c:v>17.28</c:v>
                </c:pt>
                <c:pt idx="5">
                  <c:v>15</c:v>
                </c:pt>
                <c:pt idx="6">
                  <c:v>12.55</c:v>
                </c:pt>
                <c:pt idx="7">
                  <c:v>10.39</c:v>
                </c:pt>
              </c:numCache>
            </c:numRef>
          </c:val>
          <c:extLst>
            <c:ext xmlns:c16="http://schemas.microsoft.com/office/drawing/2014/chart" uri="{C3380CC4-5D6E-409C-BE32-E72D297353CC}">
              <c16:uniqueId val="{00000000-2870-E24E-A811-8141D5F3B6C5}"/>
            </c:ext>
          </c:extLst>
        </c:ser>
        <c:ser>
          <c:idx val="1"/>
          <c:order val="1"/>
          <c:tx>
            <c:strRef>
              <c:f>'Table 3'!$F$2</c:f>
              <c:strCache>
                <c:ptCount val="1"/>
                <c:pt idx="0">
                  <c:v>Percent of betting GGY</c:v>
                </c:pt>
              </c:strCache>
            </c:strRef>
          </c:tx>
          <c:spPr>
            <a:solidFill>
              <a:schemeClr val="accent2"/>
            </a:solidFill>
            <a:ln>
              <a:solidFill>
                <a:schemeClr val="tx1"/>
              </a:solidFill>
            </a:ln>
            <a:effectLst/>
          </c:spPr>
          <c:invertIfNegative val="0"/>
          <c:cat>
            <c:strRef>
              <c:f>'Table 3'!$B$3:$B$10</c:f>
              <c:strCache>
                <c:ptCount val="8"/>
                <c:pt idx="0">
                  <c:v>under 21</c:v>
                </c:pt>
                <c:pt idx="1">
                  <c:v>21-24</c:v>
                </c:pt>
                <c:pt idx="2">
                  <c:v>25-34</c:v>
                </c:pt>
                <c:pt idx="3">
                  <c:v>35-44</c:v>
                </c:pt>
                <c:pt idx="4">
                  <c:v>45-54</c:v>
                </c:pt>
                <c:pt idx="5">
                  <c:v>55-64</c:v>
                </c:pt>
                <c:pt idx="6">
                  <c:v>65-74</c:v>
                </c:pt>
                <c:pt idx="7">
                  <c:v>75+</c:v>
                </c:pt>
              </c:strCache>
            </c:strRef>
          </c:cat>
          <c:val>
            <c:numRef>
              <c:f>'Table 3'!$F$3:$F$10</c:f>
              <c:numCache>
                <c:formatCode>0.00</c:formatCode>
                <c:ptCount val="8"/>
                <c:pt idx="0" formatCode="General">
                  <c:v>2.97</c:v>
                </c:pt>
                <c:pt idx="1">
                  <c:v>7.73</c:v>
                </c:pt>
                <c:pt idx="2">
                  <c:v>28.81</c:v>
                </c:pt>
                <c:pt idx="3">
                  <c:v>24.84</c:v>
                </c:pt>
                <c:pt idx="4">
                  <c:v>19.03</c:v>
                </c:pt>
                <c:pt idx="5">
                  <c:v>12.2</c:v>
                </c:pt>
                <c:pt idx="6">
                  <c:v>3.23</c:v>
                </c:pt>
                <c:pt idx="7">
                  <c:v>1.19</c:v>
                </c:pt>
              </c:numCache>
            </c:numRef>
          </c:val>
          <c:extLst>
            <c:ext xmlns:c16="http://schemas.microsoft.com/office/drawing/2014/chart" uri="{C3380CC4-5D6E-409C-BE32-E72D297353CC}">
              <c16:uniqueId val="{00000001-2870-E24E-A811-8141D5F3B6C5}"/>
            </c:ext>
          </c:extLst>
        </c:ser>
        <c:dLbls>
          <c:showLegendKey val="0"/>
          <c:showVal val="0"/>
          <c:showCatName val="0"/>
          <c:showSerName val="0"/>
          <c:showPercent val="0"/>
          <c:showBubbleSize val="0"/>
        </c:dLbls>
        <c:gapWidth val="219"/>
        <c:overlap val="-27"/>
        <c:axId val="1500633951"/>
        <c:axId val="1524040975"/>
      </c:barChart>
      <c:catAx>
        <c:axId val="15006339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4040975"/>
        <c:crosses val="autoZero"/>
        <c:auto val="1"/>
        <c:lblAlgn val="ctr"/>
        <c:lblOffset val="100"/>
        <c:noMultiLvlLbl val="0"/>
      </c:catAx>
      <c:valAx>
        <c:axId val="1524040975"/>
        <c:scaling>
          <c:orientation val="minMax"/>
          <c:max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633951"/>
        <c:crosses val="autoZero"/>
        <c:crossBetween val="between"/>
      </c:valAx>
      <c:spPr>
        <a:noFill/>
        <a:ln>
          <a:noFill/>
        </a:ln>
        <a:effectLst/>
      </c:spPr>
    </c:plotArea>
    <c:legend>
      <c:legendPos val="r"/>
      <c:layout>
        <c:manualLayout>
          <c:xMode val="edge"/>
          <c:yMode val="edge"/>
          <c:x val="0.67411308459572028"/>
          <c:y val="5.0617964093071073E-2"/>
          <c:w val="0.28163320508814083"/>
          <c:h val="0.15181314934058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4'!$B$3</c:f>
              <c:strCache>
                <c:ptCount val="1"/>
                <c:pt idx="0">
                  <c:v>under 21</c:v>
                </c:pt>
              </c:strCache>
            </c:strRef>
          </c:tx>
          <c:spPr>
            <a:solidFill>
              <a:schemeClr val="accent2">
                <a:lumMod val="75000"/>
              </a:schemeClr>
            </a:solidFill>
            <a:ln>
              <a:solidFill>
                <a:schemeClr val="tx1"/>
              </a:solidFill>
            </a:ln>
            <a:effectLst/>
          </c:spPr>
          <c:invertIfNegative val="0"/>
          <c:cat>
            <c:strRef>
              <c:f>'Table 4'!$C$2:$D$2</c:f>
              <c:strCache>
                <c:ptCount val="2"/>
                <c:pt idx="0">
                  <c:v>Percent of losses on sports</c:v>
                </c:pt>
                <c:pt idx="1">
                  <c:v>Percentage of losses on races</c:v>
                </c:pt>
              </c:strCache>
            </c:strRef>
          </c:cat>
          <c:val>
            <c:numRef>
              <c:f>'Table 4'!$C$3:$D$3</c:f>
              <c:numCache>
                <c:formatCode>General</c:formatCode>
                <c:ptCount val="2"/>
                <c:pt idx="0" formatCode="#,##0.00">
                  <c:v>75.180000000000007</c:v>
                </c:pt>
                <c:pt idx="1">
                  <c:v>23.66</c:v>
                </c:pt>
              </c:numCache>
            </c:numRef>
          </c:val>
          <c:extLst>
            <c:ext xmlns:c16="http://schemas.microsoft.com/office/drawing/2014/chart" uri="{C3380CC4-5D6E-409C-BE32-E72D297353CC}">
              <c16:uniqueId val="{00000000-62A6-9447-AEC9-0D87194EA72B}"/>
            </c:ext>
          </c:extLst>
        </c:ser>
        <c:ser>
          <c:idx val="1"/>
          <c:order val="1"/>
          <c:tx>
            <c:strRef>
              <c:f>'Table 4'!$B$4</c:f>
              <c:strCache>
                <c:ptCount val="1"/>
                <c:pt idx="0">
                  <c:v>21-24</c:v>
                </c:pt>
              </c:strCache>
            </c:strRef>
          </c:tx>
          <c:spPr>
            <a:solidFill>
              <a:schemeClr val="accent3">
                <a:lumMod val="60000"/>
                <a:lumOff val="40000"/>
              </a:schemeClr>
            </a:solidFill>
            <a:ln>
              <a:solidFill>
                <a:schemeClr val="tx1"/>
              </a:solidFill>
            </a:ln>
            <a:effectLst/>
          </c:spPr>
          <c:invertIfNegative val="0"/>
          <c:cat>
            <c:strRef>
              <c:f>'Table 4'!$C$2:$D$2</c:f>
              <c:strCache>
                <c:ptCount val="2"/>
                <c:pt idx="0">
                  <c:v>Percent of losses on sports</c:v>
                </c:pt>
                <c:pt idx="1">
                  <c:v>Percentage of losses on races</c:v>
                </c:pt>
              </c:strCache>
            </c:strRef>
          </c:cat>
          <c:val>
            <c:numRef>
              <c:f>'Table 4'!$C$4:$D$4</c:f>
              <c:numCache>
                <c:formatCode>0.00</c:formatCode>
                <c:ptCount val="2"/>
                <c:pt idx="0" formatCode="#,##0.00">
                  <c:v>75.11</c:v>
                </c:pt>
                <c:pt idx="1">
                  <c:v>21.22</c:v>
                </c:pt>
              </c:numCache>
            </c:numRef>
          </c:val>
          <c:extLst>
            <c:ext xmlns:c16="http://schemas.microsoft.com/office/drawing/2014/chart" uri="{C3380CC4-5D6E-409C-BE32-E72D297353CC}">
              <c16:uniqueId val="{00000001-62A6-9447-AEC9-0D87194EA72B}"/>
            </c:ext>
          </c:extLst>
        </c:ser>
        <c:ser>
          <c:idx val="2"/>
          <c:order val="2"/>
          <c:tx>
            <c:strRef>
              <c:f>'Table 4'!$B$5</c:f>
              <c:strCache>
                <c:ptCount val="1"/>
                <c:pt idx="0">
                  <c:v>25-34</c:v>
                </c:pt>
              </c:strCache>
            </c:strRef>
          </c:tx>
          <c:spPr>
            <a:solidFill>
              <a:schemeClr val="accent4"/>
            </a:solidFill>
            <a:ln>
              <a:solidFill>
                <a:schemeClr val="tx1"/>
              </a:solidFill>
            </a:ln>
            <a:effectLst/>
          </c:spPr>
          <c:invertIfNegative val="0"/>
          <c:cat>
            <c:strRef>
              <c:f>'Table 4'!$C$2:$D$2</c:f>
              <c:strCache>
                <c:ptCount val="2"/>
                <c:pt idx="0">
                  <c:v>Percent of losses on sports</c:v>
                </c:pt>
                <c:pt idx="1">
                  <c:v>Percentage of losses on races</c:v>
                </c:pt>
              </c:strCache>
            </c:strRef>
          </c:cat>
          <c:val>
            <c:numRef>
              <c:f>'Table 4'!$C$5:$D$5</c:f>
              <c:numCache>
                <c:formatCode>0.00</c:formatCode>
                <c:ptCount val="2"/>
                <c:pt idx="0" formatCode="#,##0.00">
                  <c:v>78.11</c:v>
                </c:pt>
                <c:pt idx="1">
                  <c:v>19.71</c:v>
                </c:pt>
              </c:numCache>
            </c:numRef>
          </c:val>
          <c:extLst>
            <c:ext xmlns:c16="http://schemas.microsoft.com/office/drawing/2014/chart" uri="{C3380CC4-5D6E-409C-BE32-E72D297353CC}">
              <c16:uniqueId val="{00000003-62A6-9447-AEC9-0D87194EA72B}"/>
            </c:ext>
          </c:extLst>
        </c:ser>
        <c:ser>
          <c:idx val="3"/>
          <c:order val="3"/>
          <c:tx>
            <c:strRef>
              <c:f>'Table 4'!$B$6</c:f>
              <c:strCache>
                <c:ptCount val="1"/>
                <c:pt idx="0">
                  <c:v>35-44</c:v>
                </c:pt>
              </c:strCache>
            </c:strRef>
          </c:tx>
          <c:spPr>
            <a:solidFill>
              <a:schemeClr val="accent6">
                <a:lumMod val="60000"/>
              </a:schemeClr>
            </a:solidFill>
            <a:ln>
              <a:solidFill>
                <a:schemeClr val="tx1"/>
              </a:solidFill>
            </a:ln>
            <a:effectLst/>
          </c:spPr>
          <c:invertIfNegative val="0"/>
          <c:cat>
            <c:strRef>
              <c:f>'Table 4'!$C$2:$D$2</c:f>
              <c:strCache>
                <c:ptCount val="2"/>
                <c:pt idx="0">
                  <c:v>Percent of losses on sports</c:v>
                </c:pt>
                <c:pt idx="1">
                  <c:v>Percentage of losses on races</c:v>
                </c:pt>
              </c:strCache>
            </c:strRef>
          </c:cat>
          <c:val>
            <c:numRef>
              <c:f>'Table 4'!$C$6:$D$6</c:f>
              <c:numCache>
                <c:formatCode>0.00</c:formatCode>
                <c:ptCount val="2"/>
                <c:pt idx="0" formatCode="#,##0.00">
                  <c:v>66.44</c:v>
                </c:pt>
                <c:pt idx="1">
                  <c:v>30.72</c:v>
                </c:pt>
              </c:numCache>
            </c:numRef>
          </c:val>
          <c:extLst>
            <c:ext xmlns:c16="http://schemas.microsoft.com/office/drawing/2014/chart" uri="{C3380CC4-5D6E-409C-BE32-E72D297353CC}">
              <c16:uniqueId val="{00000004-62A6-9447-AEC9-0D87194EA72B}"/>
            </c:ext>
          </c:extLst>
        </c:ser>
        <c:ser>
          <c:idx val="4"/>
          <c:order val="4"/>
          <c:tx>
            <c:strRef>
              <c:f>'Table 4'!$B$7</c:f>
              <c:strCache>
                <c:ptCount val="1"/>
                <c:pt idx="0">
                  <c:v>45-54</c:v>
                </c:pt>
              </c:strCache>
            </c:strRef>
          </c:tx>
          <c:spPr>
            <a:solidFill>
              <a:schemeClr val="accent5">
                <a:lumMod val="60000"/>
              </a:schemeClr>
            </a:solidFill>
            <a:ln>
              <a:solidFill>
                <a:schemeClr val="tx1"/>
              </a:solidFill>
            </a:ln>
            <a:effectLst/>
          </c:spPr>
          <c:invertIfNegative val="0"/>
          <c:cat>
            <c:strRef>
              <c:f>'Table 4'!$C$2:$D$2</c:f>
              <c:strCache>
                <c:ptCount val="2"/>
                <c:pt idx="0">
                  <c:v>Percent of losses on sports</c:v>
                </c:pt>
                <c:pt idx="1">
                  <c:v>Percentage of losses on races</c:v>
                </c:pt>
              </c:strCache>
            </c:strRef>
          </c:cat>
          <c:val>
            <c:numRef>
              <c:f>'Table 4'!$C$7:$D$7</c:f>
              <c:numCache>
                <c:formatCode>0.00</c:formatCode>
                <c:ptCount val="2"/>
                <c:pt idx="0" formatCode="#,##0.00">
                  <c:v>52.89</c:v>
                </c:pt>
                <c:pt idx="1">
                  <c:v>42.69</c:v>
                </c:pt>
              </c:numCache>
            </c:numRef>
          </c:val>
          <c:extLst>
            <c:ext xmlns:c16="http://schemas.microsoft.com/office/drawing/2014/chart" uri="{C3380CC4-5D6E-409C-BE32-E72D297353CC}">
              <c16:uniqueId val="{00000005-62A6-9447-AEC9-0D87194EA72B}"/>
            </c:ext>
          </c:extLst>
        </c:ser>
        <c:ser>
          <c:idx val="5"/>
          <c:order val="5"/>
          <c:tx>
            <c:strRef>
              <c:f>'Table 4'!$B$8</c:f>
              <c:strCache>
                <c:ptCount val="1"/>
                <c:pt idx="0">
                  <c:v>55-64</c:v>
                </c:pt>
              </c:strCache>
            </c:strRef>
          </c:tx>
          <c:spPr>
            <a:solidFill>
              <a:schemeClr val="accent4">
                <a:lumMod val="60000"/>
              </a:schemeClr>
            </a:solidFill>
            <a:ln>
              <a:solidFill>
                <a:schemeClr val="tx1"/>
              </a:solidFill>
            </a:ln>
            <a:effectLst/>
          </c:spPr>
          <c:invertIfNegative val="0"/>
          <c:cat>
            <c:strRef>
              <c:f>'Table 4'!$C$2:$D$2</c:f>
              <c:strCache>
                <c:ptCount val="2"/>
                <c:pt idx="0">
                  <c:v>Percent of losses on sports</c:v>
                </c:pt>
                <c:pt idx="1">
                  <c:v>Percentage of losses on races</c:v>
                </c:pt>
              </c:strCache>
            </c:strRef>
          </c:cat>
          <c:val>
            <c:numRef>
              <c:f>'Table 4'!$C$8:$D$8</c:f>
              <c:numCache>
                <c:formatCode>0.00</c:formatCode>
                <c:ptCount val="2"/>
                <c:pt idx="0" formatCode="#,##0.00">
                  <c:v>35.82</c:v>
                </c:pt>
                <c:pt idx="1">
                  <c:v>61.09</c:v>
                </c:pt>
              </c:numCache>
            </c:numRef>
          </c:val>
          <c:extLst>
            <c:ext xmlns:c16="http://schemas.microsoft.com/office/drawing/2014/chart" uri="{C3380CC4-5D6E-409C-BE32-E72D297353CC}">
              <c16:uniqueId val="{00000006-62A6-9447-AEC9-0D87194EA72B}"/>
            </c:ext>
          </c:extLst>
        </c:ser>
        <c:ser>
          <c:idx val="6"/>
          <c:order val="6"/>
          <c:tx>
            <c:strRef>
              <c:f>'Table 4'!$B$9</c:f>
              <c:strCache>
                <c:ptCount val="1"/>
                <c:pt idx="0">
                  <c:v>65-74</c:v>
                </c:pt>
              </c:strCache>
            </c:strRef>
          </c:tx>
          <c:spPr>
            <a:solidFill>
              <a:schemeClr val="accent6">
                <a:lumMod val="80000"/>
                <a:lumOff val="20000"/>
              </a:schemeClr>
            </a:solidFill>
            <a:ln>
              <a:solidFill>
                <a:schemeClr val="tx1"/>
              </a:solidFill>
            </a:ln>
            <a:effectLst/>
          </c:spPr>
          <c:invertIfNegative val="0"/>
          <c:cat>
            <c:strRef>
              <c:f>'Table 4'!$C$2:$D$2</c:f>
              <c:strCache>
                <c:ptCount val="2"/>
                <c:pt idx="0">
                  <c:v>Percent of losses on sports</c:v>
                </c:pt>
                <c:pt idx="1">
                  <c:v>Percentage of losses on races</c:v>
                </c:pt>
              </c:strCache>
            </c:strRef>
          </c:cat>
          <c:val>
            <c:numRef>
              <c:f>'Table 4'!$C$9:$D$9</c:f>
              <c:numCache>
                <c:formatCode>0.00</c:formatCode>
                <c:ptCount val="2"/>
                <c:pt idx="0" formatCode="#,##0.00">
                  <c:v>25.49</c:v>
                </c:pt>
                <c:pt idx="1">
                  <c:v>72.73</c:v>
                </c:pt>
              </c:numCache>
            </c:numRef>
          </c:val>
          <c:extLst>
            <c:ext xmlns:c16="http://schemas.microsoft.com/office/drawing/2014/chart" uri="{C3380CC4-5D6E-409C-BE32-E72D297353CC}">
              <c16:uniqueId val="{00000007-62A6-9447-AEC9-0D87194EA72B}"/>
            </c:ext>
          </c:extLst>
        </c:ser>
        <c:ser>
          <c:idx val="7"/>
          <c:order val="7"/>
          <c:tx>
            <c:strRef>
              <c:f>'Table 4'!$B$10</c:f>
              <c:strCache>
                <c:ptCount val="1"/>
                <c:pt idx="0">
                  <c:v>75+</c:v>
                </c:pt>
              </c:strCache>
            </c:strRef>
          </c:tx>
          <c:spPr>
            <a:solidFill>
              <a:schemeClr val="accent5">
                <a:lumMod val="80000"/>
                <a:lumOff val="20000"/>
              </a:schemeClr>
            </a:solidFill>
            <a:ln>
              <a:solidFill>
                <a:schemeClr val="tx1"/>
              </a:solidFill>
            </a:ln>
            <a:effectLst/>
          </c:spPr>
          <c:invertIfNegative val="0"/>
          <c:cat>
            <c:strRef>
              <c:f>'Table 4'!$C$2:$D$2</c:f>
              <c:strCache>
                <c:ptCount val="2"/>
                <c:pt idx="0">
                  <c:v>Percent of losses on sports</c:v>
                </c:pt>
                <c:pt idx="1">
                  <c:v>Percentage of losses on races</c:v>
                </c:pt>
              </c:strCache>
            </c:strRef>
          </c:cat>
          <c:val>
            <c:numRef>
              <c:f>'Table 4'!$C$10:$D$10</c:f>
              <c:numCache>
                <c:formatCode>0.00</c:formatCode>
                <c:ptCount val="2"/>
                <c:pt idx="0" formatCode="#,##0.00">
                  <c:v>16.350000000000001</c:v>
                </c:pt>
                <c:pt idx="1">
                  <c:v>81.11</c:v>
                </c:pt>
              </c:numCache>
            </c:numRef>
          </c:val>
          <c:extLst>
            <c:ext xmlns:c16="http://schemas.microsoft.com/office/drawing/2014/chart" uri="{C3380CC4-5D6E-409C-BE32-E72D297353CC}">
              <c16:uniqueId val="{00000008-62A6-9447-AEC9-0D87194EA72B}"/>
            </c:ext>
          </c:extLst>
        </c:ser>
        <c:dLbls>
          <c:showLegendKey val="0"/>
          <c:showVal val="0"/>
          <c:showCatName val="0"/>
          <c:showSerName val="0"/>
          <c:showPercent val="0"/>
          <c:showBubbleSize val="0"/>
        </c:dLbls>
        <c:gapWidth val="263"/>
        <c:axId val="1588652735"/>
        <c:axId val="512149344"/>
      </c:barChart>
      <c:catAx>
        <c:axId val="1588652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12149344"/>
        <c:crosses val="autoZero"/>
        <c:auto val="1"/>
        <c:lblAlgn val="ctr"/>
        <c:lblOffset val="100"/>
        <c:noMultiLvlLbl val="0"/>
      </c:catAx>
      <c:valAx>
        <c:axId val="512149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Percentage</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588652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5'!$A$15:$A$25</c:f>
              <c:strCache>
                <c:ptCount val="11"/>
                <c:pt idx="0">
                  <c:v>Football betting</c:v>
                </c:pt>
              </c:strCache>
            </c:strRef>
          </c:tx>
          <c:spPr>
            <a:solidFill>
              <a:schemeClr val="accent1"/>
            </a:solidFill>
            <a:ln>
              <a:solidFill>
                <a:schemeClr val="tx1"/>
              </a:solidFill>
            </a:ln>
            <a:effectLst/>
          </c:spPr>
          <c:invertIfNegative val="0"/>
          <c:cat>
            <c:numRef>
              <c:f>'Table 5'!$B$3:$B$12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'Table 5'!$E$15:$E$24</c:f>
              <c:numCache>
                <c:formatCode>#,##0</c:formatCode>
                <c:ptCount val="10"/>
                <c:pt idx="0">
                  <c:v>94841866</c:v>
                </c:pt>
                <c:pt idx="1">
                  <c:v>95132681</c:v>
                </c:pt>
                <c:pt idx="2">
                  <c:v>85627207</c:v>
                </c:pt>
                <c:pt idx="3">
                  <c:v>81893368</c:v>
                </c:pt>
                <c:pt idx="4">
                  <c:v>83171591</c:v>
                </c:pt>
                <c:pt idx="5">
                  <c:v>79400139</c:v>
                </c:pt>
                <c:pt idx="6">
                  <c:v>83647172</c:v>
                </c:pt>
                <c:pt idx="7">
                  <c:v>73418358</c:v>
                </c:pt>
                <c:pt idx="8">
                  <c:v>70047584</c:v>
                </c:pt>
                <c:pt idx="9">
                  <c:v>55722524</c:v>
                </c:pt>
              </c:numCache>
            </c:numRef>
          </c:val>
          <c:extLst>
            <c:ext xmlns:c16="http://schemas.microsoft.com/office/drawing/2014/chart" uri="{C3380CC4-5D6E-409C-BE32-E72D297353CC}">
              <c16:uniqueId val="{00000003-EDCA-3D4E-A8B3-57F9BC5EF151}"/>
            </c:ext>
          </c:extLst>
        </c:ser>
        <c:ser>
          <c:idx val="2"/>
          <c:order val="1"/>
          <c:tx>
            <c:strRef>
              <c:f>'Table 5'!$A$27:$A$37</c:f>
              <c:strCache>
                <c:ptCount val="11"/>
                <c:pt idx="0">
                  <c:v>Horse race betting</c:v>
                </c:pt>
              </c:strCache>
            </c:strRef>
          </c:tx>
          <c:spPr>
            <a:solidFill>
              <a:schemeClr val="accent3"/>
            </a:solidFill>
            <a:ln>
              <a:solidFill>
                <a:schemeClr val="tx1"/>
              </a:solidFill>
            </a:ln>
            <a:effectLst/>
          </c:spPr>
          <c:invertIfNegative val="0"/>
          <c:cat>
            <c:numRef>
              <c:f>'Table 5'!$B$3:$B$12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'Table 5'!$E$27:$E$36</c:f>
              <c:numCache>
                <c:formatCode>#,##0</c:formatCode>
                <c:ptCount val="10"/>
                <c:pt idx="0">
                  <c:v>42052288</c:v>
                </c:pt>
                <c:pt idx="1">
                  <c:v>44176975</c:v>
                </c:pt>
                <c:pt idx="2">
                  <c:v>50101854</c:v>
                </c:pt>
                <c:pt idx="3">
                  <c:v>42983242</c:v>
                </c:pt>
                <c:pt idx="4">
                  <c:v>46982444</c:v>
                </c:pt>
                <c:pt idx="5">
                  <c:v>37784012</c:v>
                </c:pt>
                <c:pt idx="6">
                  <c:v>51094963</c:v>
                </c:pt>
                <c:pt idx="7">
                  <c:v>66076274</c:v>
                </c:pt>
                <c:pt idx="8">
                  <c:v>46152816</c:v>
                </c:pt>
                <c:pt idx="9">
                  <c:v>63230137</c:v>
                </c:pt>
              </c:numCache>
            </c:numRef>
          </c:val>
          <c:extLst>
            <c:ext xmlns:c16="http://schemas.microsoft.com/office/drawing/2014/chart" uri="{C3380CC4-5D6E-409C-BE32-E72D297353CC}">
              <c16:uniqueId val="{00000004-EDCA-3D4E-A8B3-57F9BC5EF151}"/>
            </c:ext>
          </c:extLst>
        </c:ser>
        <c:dLbls>
          <c:showLegendKey val="0"/>
          <c:showVal val="0"/>
          <c:showCatName val="0"/>
          <c:showSerName val="0"/>
          <c:showPercent val="0"/>
          <c:showBubbleSize val="0"/>
        </c:dLbls>
        <c:gapWidth val="219"/>
        <c:overlap val="-27"/>
        <c:axId val="1498329455"/>
        <c:axId val="1498046223"/>
      </c:barChart>
      <c:catAx>
        <c:axId val="1498329455"/>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IMD</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8046223"/>
        <c:crosses val="autoZero"/>
        <c:auto val="1"/>
        <c:lblAlgn val="ctr"/>
        <c:lblOffset val="100"/>
        <c:noMultiLvlLbl val="0"/>
      </c:catAx>
      <c:valAx>
        <c:axId val="14980462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a:t>Total spend, £millions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498329455"/>
        <c:crosses val="autoZero"/>
        <c:crossBetween val="between"/>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6'!$A$3:$A$12</c:f>
              <c:strCache>
                <c:ptCount val="10"/>
                <c:pt idx="0">
                  <c:v>Virtual betting</c:v>
                </c:pt>
              </c:strCache>
            </c:strRef>
          </c:tx>
          <c:spPr>
            <a:solidFill>
              <a:schemeClr val="accent1"/>
            </a:solidFill>
            <a:ln>
              <a:solidFill>
                <a:schemeClr val="tx1"/>
              </a:solidFill>
            </a:ln>
            <a:effectLst/>
          </c:spPr>
          <c:invertIfNegative val="0"/>
          <c:cat>
            <c:strRef>
              <c:f>'Table 6'!$B$3:$B$10</c:f>
              <c:strCache>
                <c:ptCount val="8"/>
                <c:pt idx="0">
                  <c:v>under 21</c:v>
                </c:pt>
                <c:pt idx="1">
                  <c:v>21-24</c:v>
                </c:pt>
                <c:pt idx="2">
                  <c:v>25-34</c:v>
                </c:pt>
                <c:pt idx="3">
                  <c:v>35-44</c:v>
                </c:pt>
                <c:pt idx="4">
                  <c:v>45-54</c:v>
                </c:pt>
                <c:pt idx="5">
                  <c:v>55-64</c:v>
                </c:pt>
                <c:pt idx="6">
                  <c:v>65-74</c:v>
                </c:pt>
                <c:pt idx="7">
                  <c:v>75+</c:v>
                </c:pt>
              </c:strCache>
            </c:strRef>
          </c:cat>
          <c:val>
            <c:numRef>
              <c:f>'Table 6'!$H$3:$H$10</c:f>
              <c:numCache>
                <c:formatCode>0.00</c:formatCode>
                <c:ptCount val="8"/>
                <c:pt idx="0">
                  <c:v>10.56</c:v>
                </c:pt>
                <c:pt idx="1">
                  <c:v>56.74</c:v>
                </c:pt>
                <c:pt idx="2">
                  <c:v>48.41</c:v>
                </c:pt>
                <c:pt idx="3">
                  <c:v>96.7</c:v>
                </c:pt>
                <c:pt idx="4">
                  <c:v>108.15</c:v>
                </c:pt>
                <c:pt idx="5">
                  <c:v>94.84</c:v>
                </c:pt>
                <c:pt idx="6">
                  <c:v>64.069999999999993</c:v>
                </c:pt>
                <c:pt idx="7">
                  <c:v>191.84</c:v>
                </c:pt>
              </c:numCache>
            </c:numRef>
          </c:val>
          <c:extLst>
            <c:ext xmlns:c16="http://schemas.microsoft.com/office/drawing/2014/chart" uri="{C3380CC4-5D6E-409C-BE32-E72D297353CC}">
              <c16:uniqueId val="{00000000-5724-E345-9114-D845E2E1BB81}"/>
            </c:ext>
          </c:extLst>
        </c:ser>
        <c:ser>
          <c:idx val="1"/>
          <c:order val="1"/>
          <c:tx>
            <c:strRef>
              <c:f>'Table 6'!$A$13:$A$21</c:f>
              <c:strCache>
                <c:ptCount val="9"/>
                <c:pt idx="0">
                  <c:v>E-sports</c:v>
                </c:pt>
              </c:strCache>
            </c:strRef>
          </c:tx>
          <c:spPr>
            <a:solidFill>
              <a:schemeClr val="accent2"/>
            </a:solidFill>
            <a:ln>
              <a:solidFill>
                <a:schemeClr val="tx1"/>
              </a:solidFill>
            </a:ln>
            <a:effectLst/>
          </c:spPr>
          <c:invertIfNegative val="0"/>
          <c:val>
            <c:numRef>
              <c:f>'Table 6'!$H$13:$H$20</c:f>
              <c:numCache>
                <c:formatCode>0.00</c:formatCode>
                <c:ptCount val="8"/>
                <c:pt idx="0">
                  <c:v>37.76</c:v>
                </c:pt>
                <c:pt idx="1">
                  <c:v>7.23</c:v>
                </c:pt>
                <c:pt idx="2">
                  <c:v>10.32</c:v>
                </c:pt>
                <c:pt idx="3">
                  <c:v>15.23</c:v>
                </c:pt>
                <c:pt idx="4">
                  <c:v>18.420000000000002</c:v>
                </c:pt>
                <c:pt idx="5">
                  <c:v>23.6</c:v>
                </c:pt>
                <c:pt idx="6">
                  <c:v>-0.38</c:v>
                </c:pt>
              </c:numCache>
            </c:numRef>
          </c:val>
          <c:extLst>
            <c:ext xmlns:c16="http://schemas.microsoft.com/office/drawing/2014/chart" uri="{C3380CC4-5D6E-409C-BE32-E72D297353CC}">
              <c16:uniqueId val="{00000009-5724-E345-9114-D845E2E1BB81}"/>
            </c:ext>
          </c:extLst>
        </c:ser>
        <c:dLbls>
          <c:showLegendKey val="0"/>
          <c:showVal val="0"/>
          <c:showCatName val="0"/>
          <c:showSerName val="0"/>
          <c:showPercent val="0"/>
          <c:showBubbleSize val="0"/>
        </c:dLbls>
        <c:gapWidth val="219"/>
        <c:overlap val="-27"/>
        <c:axId val="788187087"/>
        <c:axId val="1493364319"/>
      </c:barChart>
      <c:catAx>
        <c:axId val="788187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493364319"/>
        <c:crosses val="autoZero"/>
        <c:auto val="1"/>
        <c:lblAlgn val="ctr"/>
        <c:lblOffset val="100"/>
        <c:noMultiLvlLbl val="0"/>
      </c:catAx>
      <c:valAx>
        <c:axId val="1493364319"/>
        <c:scaling>
          <c:orientation val="minMax"/>
          <c:max val="2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a:t>Mean Spend in the Year, £s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788187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9</xdr:col>
      <xdr:colOff>167106</xdr:colOff>
      <xdr:row>22</xdr:row>
      <xdr:rowOff>80213</xdr:rowOff>
    </xdr:from>
    <xdr:to>
      <xdr:col>16</xdr:col>
      <xdr:colOff>120315</xdr:colOff>
      <xdr:row>40</xdr:row>
      <xdr:rowOff>127000</xdr:rowOff>
    </xdr:to>
    <xdr:graphicFrame macro="">
      <xdr:nvGraphicFramePr>
        <xdr:cNvPr id="3" name="Chart 2">
          <a:extLst>
            <a:ext uri="{FF2B5EF4-FFF2-40B4-BE49-F238E27FC236}">
              <a16:creationId xmlns:a16="http://schemas.microsoft.com/office/drawing/2014/main" id="{B06D96C1-5957-5E48-AE40-9BD97820FD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265363</xdr:colOff>
      <xdr:row>22</xdr:row>
      <xdr:rowOff>86898</xdr:rowOff>
    </xdr:from>
    <xdr:to>
      <xdr:col>4</xdr:col>
      <xdr:colOff>318836</xdr:colOff>
      <xdr:row>40</xdr:row>
      <xdr:rowOff>140371</xdr:rowOff>
    </xdr:to>
    <xdr:graphicFrame macro="">
      <xdr:nvGraphicFramePr>
        <xdr:cNvPr id="4" name="Chart 3">
          <a:extLst>
            <a:ext uri="{FF2B5EF4-FFF2-40B4-BE49-F238E27FC236}">
              <a16:creationId xmlns:a16="http://schemas.microsoft.com/office/drawing/2014/main" id="{2E51E2B0-5961-C24E-8E19-FC16F9D46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461210</xdr:colOff>
      <xdr:row>22</xdr:row>
      <xdr:rowOff>80211</xdr:rowOff>
    </xdr:from>
    <xdr:to>
      <xdr:col>9</xdr:col>
      <xdr:colOff>60157</xdr:colOff>
      <xdr:row>40</xdr:row>
      <xdr:rowOff>133686</xdr:rowOff>
    </xdr:to>
    <xdr:graphicFrame macro="">
      <xdr:nvGraphicFramePr>
        <xdr:cNvPr id="5" name="Chart 4">
          <a:extLst>
            <a:ext uri="{FF2B5EF4-FFF2-40B4-BE49-F238E27FC236}">
              <a16:creationId xmlns:a16="http://schemas.microsoft.com/office/drawing/2014/main" id="{93198385-66FA-EA40-B679-33473B0638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609600</xdr:colOff>
      <xdr:row>14</xdr:row>
      <xdr:rowOff>101600</xdr:rowOff>
    </xdr:from>
    <xdr:to>
      <xdr:col>5</xdr:col>
      <xdr:colOff>685800</xdr:colOff>
      <xdr:row>38</xdr:row>
      <xdr:rowOff>88900</xdr:rowOff>
    </xdr:to>
    <xdr:graphicFrame macro="">
      <xdr:nvGraphicFramePr>
        <xdr:cNvPr id="2" name="Chart 1">
          <a:extLst>
            <a:ext uri="{FF2B5EF4-FFF2-40B4-BE49-F238E27FC236}">
              <a16:creationId xmlns:a16="http://schemas.microsoft.com/office/drawing/2014/main" id="{89F71711-3895-B044-A2E1-E729DF79E2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850900</xdr:colOff>
      <xdr:row>14</xdr:row>
      <xdr:rowOff>63500</xdr:rowOff>
    </xdr:from>
    <xdr:to>
      <xdr:col>17</xdr:col>
      <xdr:colOff>63500</xdr:colOff>
      <xdr:row>38</xdr:row>
      <xdr:rowOff>50800</xdr:rowOff>
    </xdr:to>
    <xdr:graphicFrame macro="">
      <xdr:nvGraphicFramePr>
        <xdr:cNvPr id="3" name="Chart 2">
          <a:extLst>
            <a:ext uri="{FF2B5EF4-FFF2-40B4-BE49-F238E27FC236}">
              <a16:creationId xmlns:a16="http://schemas.microsoft.com/office/drawing/2014/main" id="{18E8E0B3-A83D-C949-8C9A-8220D1F987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844550</xdr:colOff>
      <xdr:row>15</xdr:row>
      <xdr:rowOff>139700</xdr:rowOff>
    </xdr:from>
    <xdr:to>
      <xdr:col>9</xdr:col>
      <xdr:colOff>914400</xdr:colOff>
      <xdr:row>48</xdr:row>
      <xdr:rowOff>76200</xdr:rowOff>
    </xdr:to>
    <xdr:graphicFrame macro="">
      <xdr:nvGraphicFramePr>
        <xdr:cNvPr id="2" name="Chart 1">
          <a:extLst>
            <a:ext uri="{FF2B5EF4-FFF2-40B4-BE49-F238E27FC236}">
              <a16:creationId xmlns:a16="http://schemas.microsoft.com/office/drawing/2014/main" id="{5457AF3E-FDFF-6E4E-B13F-CA9D8EE644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16</xdr:row>
      <xdr:rowOff>0</xdr:rowOff>
    </xdr:from>
    <xdr:to>
      <xdr:col>17</xdr:col>
      <xdr:colOff>781050</xdr:colOff>
      <xdr:row>48</xdr:row>
      <xdr:rowOff>101600</xdr:rowOff>
    </xdr:to>
    <xdr:graphicFrame macro="">
      <xdr:nvGraphicFramePr>
        <xdr:cNvPr id="3" name="Chart 2">
          <a:extLst>
            <a:ext uri="{FF2B5EF4-FFF2-40B4-BE49-F238E27FC236}">
              <a16:creationId xmlns:a16="http://schemas.microsoft.com/office/drawing/2014/main" id="{07773B94-F169-BE40-828E-B2045AD95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698500</xdr:colOff>
      <xdr:row>15</xdr:row>
      <xdr:rowOff>76200</xdr:rowOff>
    </xdr:from>
    <xdr:to>
      <xdr:col>13</xdr:col>
      <xdr:colOff>463177</xdr:colOff>
      <xdr:row>34</xdr:row>
      <xdr:rowOff>158377</xdr:rowOff>
    </xdr:to>
    <xdr:grpSp>
      <xdr:nvGrpSpPr>
        <xdr:cNvPr id="7" name="Group 6">
          <a:extLst>
            <a:ext uri="{FF2B5EF4-FFF2-40B4-BE49-F238E27FC236}">
              <a16:creationId xmlns:a16="http://schemas.microsoft.com/office/drawing/2014/main" id="{3BD8DDB5-CFAC-D646-8E77-693E60BEB7AC}"/>
            </a:ext>
          </a:extLst>
        </xdr:cNvPr>
        <xdr:cNvGrpSpPr/>
      </xdr:nvGrpSpPr>
      <xdr:grpSpPr>
        <a:xfrm>
          <a:off x="1460500" y="2733675"/>
          <a:ext cx="9337302" cy="3158752"/>
          <a:chOff x="1475441" y="2773082"/>
          <a:chExt cx="10387854" cy="3204883"/>
        </a:xfrm>
      </xdr:grpSpPr>
      <xdr:graphicFrame macro="">
        <xdr:nvGraphicFramePr>
          <xdr:cNvPr id="2" name="Chart 1">
            <a:extLst>
              <a:ext uri="{FF2B5EF4-FFF2-40B4-BE49-F238E27FC236}">
                <a16:creationId xmlns:a16="http://schemas.microsoft.com/office/drawing/2014/main" id="{CB5B474F-1856-7248-9EF6-2C3C56085742}"/>
              </a:ext>
            </a:extLst>
          </xdr:cNvPr>
          <xdr:cNvGraphicFramePr/>
        </xdr:nvGraphicFramePr>
        <xdr:xfrm>
          <a:off x="1475441" y="2773082"/>
          <a:ext cx="5136777" cy="31989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Chart 5">
            <a:extLst>
              <a:ext uri="{FF2B5EF4-FFF2-40B4-BE49-F238E27FC236}">
                <a16:creationId xmlns:a16="http://schemas.microsoft.com/office/drawing/2014/main" id="{99955690-2D6A-CE48-89C2-322F7ECB304E}"/>
              </a:ext>
            </a:extLst>
          </xdr:cNvPr>
          <xdr:cNvGraphicFramePr>
            <a:graphicFrameLocks/>
          </xdr:cNvGraphicFramePr>
        </xdr:nvGraphicFramePr>
        <xdr:xfrm>
          <a:off x="6686177" y="2779059"/>
          <a:ext cx="5177118" cy="319890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755650</xdr:colOff>
      <xdr:row>33</xdr:row>
      <xdr:rowOff>50800</xdr:rowOff>
    </xdr:from>
    <xdr:to>
      <xdr:col>9</xdr:col>
      <xdr:colOff>304800</xdr:colOff>
      <xdr:row>62</xdr:row>
      <xdr:rowOff>63500</xdr:rowOff>
    </xdr:to>
    <xdr:graphicFrame macro="">
      <xdr:nvGraphicFramePr>
        <xdr:cNvPr id="2" name="Chart 1">
          <a:extLst>
            <a:ext uri="{FF2B5EF4-FFF2-40B4-BE49-F238E27FC236}">
              <a16:creationId xmlns:a16="http://schemas.microsoft.com/office/drawing/2014/main" id="{146CFE14-AF1F-2745-8C7D-1F4F4F7B87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857956</xdr:colOff>
      <xdr:row>66</xdr:row>
      <xdr:rowOff>14499</xdr:rowOff>
    </xdr:from>
    <xdr:to>
      <xdr:col>18</xdr:col>
      <xdr:colOff>323145</xdr:colOff>
      <xdr:row>88</xdr:row>
      <xdr:rowOff>97368</xdr:rowOff>
    </xdr:to>
    <xdr:grpSp>
      <xdr:nvGrpSpPr>
        <xdr:cNvPr id="4" name="Group 3">
          <a:extLst>
            <a:ext uri="{FF2B5EF4-FFF2-40B4-BE49-F238E27FC236}">
              <a16:creationId xmlns:a16="http://schemas.microsoft.com/office/drawing/2014/main" id="{33D98FB6-8FA6-2742-904C-B16F296EA885}"/>
            </a:ext>
          </a:extLst>
        </xdr:cNvPr>
        <xdr:cNvGrpSpPr/>
      </xdr:nvGrpSpPr>
      <xdr:grpSpPr>
        <a:xfrm>
          <a:off x="12392731" y="10926974"/>
          <a:ext cx="9618839" cy="3648394"/>
          <a:chOff x="5256316" y="11691056"/>
          <a:chExt cx="6794575" cy="3026833"/>
        </a:xfrm>
      </xdr:grpSpPr>
      <xdr:graphicFrame macro="">
        <xdr:nvGraphicFramePr>
          <xdr:cNvPr id="2" name="Chart 1">
            <a:extLst>
              <a:ext uri="{FF2B5EF4-FFF2-40B4-BE49-F238E27FC236}">
                <a16:creationId xmlns:a16="http://schemas.microsoft.com/office/drawing/2014/main" id="{7EF84D75-5910-6B4F-A6F5-4AAA0274F758}"/>
              </a:ext>
            </a:extLst>
          </xdr:cNvPr>
          <xdr:cNvGraphicFramePr/>
        </xdr:nvGraphicFramePr>
        <xdr:xfrm>
          <a:off x="5256316" y="11691056"/>
          <a:ext cx="3304171" cy="30197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6916189B-0AED-5448-9FF1-8D5786051B00}"/>
              </a:ext>
            </a:extLst>
          </xdr:cNvPr>
          <xdr:cNvGraphicFramePr>
            <a:graphicFrameLocks/>
          </xdr:cNvGraphicFramePr>
        </xdr:nvGraphicFramePr>
        <xdr:xfrm>
          <a:off x="8607779" y="11694189"/>
          <a:ext cx="3443112" cy="30237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911224</xdr:colOff>
      <xdr:row>14</xdr:row>
      <xdr:rowOff>41274</xdr:rowOff>
    </xdr:from>
    <xdr:to>
      <xdr:col>4</xdr:col>
      <xdr:colOff>444499</xdr:colOff>
      <xdr:row>31</xdr:row>
      <xdr:rowOff>57149</xdr:rowOff>
    </xdr:to>
    <xdr:graphicFrame macro="">
      <xdr:nvGraphicFramePr>
        <xdr:cNvPr id="2" name="Chart 1">
          <a:extLst>
            <a:ext uri="{FF2B5EF4-FFF2-40B4-BE49-F238E27FC236}">
              <a16:creationId xmlns:a16="http://schemas.microsoft.com/office/drawing/2014/main" id="{4225AF8E-CF51-AB4C-85EA-B2B442BF9D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1532465</xdr:colOff>
      <xdr:row>14</xdr:row>
      <xdr:rowOff>8466</xdr:rowOff>
    </xdr:from>
    <xdr:to>
      <xdr:col>4</xdr:col>
      <xdr:colOff>220134</xdr:colOff>
      <xdr:row>36</xdr:row>
      <xdr:rowOff>135466</xdr:rowOff>
    </xdr:to>
    <xdr:graphicFrame macro="">
      <xdr:nvGraphicFramePr>
        <xdr:cNvPr id="4" name="Chart 3">
          <a:extLst>
            <a:ext uri="{FF2B5EF4-FFF2-40B4-BE49-F238E27FC236}">
              <a16:creationId xmlns:a16="http://schemas.microsoft.com/office/drawing/2014/main" id="{7A4CDF33-E525-3442-85EE-8613F332F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26459</xdr:colOff>
      <xdr:row>39</xdr:row>
      <xdr:rowOff>45512</xdr:rowOff>
    </xdr:from>
    <xdr:to>
      <xdr:col>12</xdr:col>
      <xdr:colOff>470958</xdr:colOff>
      <xdr:row>64</xdr:row>
      <xdr:rowOff>117475</xdr:rowOff>
    </xdr:to>
    <xdr:graphicFrame macro="">
      <xdr:nvGraphicFramePr>
        <xdr:cNvPr id="2" name="Chart 1">
          <a:extLst>
            <a:ext uri="{FF2B5EF4-FFF2-40B4-BE49-F238E27FC236}">
              <a16:creationId xmlns:a16="http://schemas.microsoft.com/office/drawing/2014/main" id="{DF9B2277-225B-E841-9249-FB444A748E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49</xdr:row>
      <xdr:rowOff>12700</xdr:rowOff>
    </xdr:from>
    <xdr:to>
      <xdr:col>11</xdr:col>
      <xdr:colOff>254000</xdr:colOff>
      <xdr:row>76</xdr:row>
      <xdr:rowOff>12700</xdr:rowOff>
    </xdr:to>
    <xdr:graphicFrame macro="">
      <xdr:nvGraphicFramePr>
        <xdr:cNvPr id="2" name="Chart 1">
          <a:extLst>
            <a:ext uri="{FF2B5EF4-FFF2-40B4-BE49-F238E27FC236}">
              <a16:creationId xmlns:a16="http://schemas.microsoft.com/office/drawing/2014/main" id="{F9A4FDAA-CDC3-B24B-A928-F698D8F1E1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49</xdr:row>
      <xdr:rowOff>12700</xdr:rowOff>
    </xdr:from>
    <xdr:to>
      <xdr:col>17</xdr:col>
      <xdr:colOff>1143000</xdr:colOff>
      <xdr:row>76</xdr:row>
      <xdr:rowOff>12700</xdr:rowOff>
    </xdr:to>
    <xdr:graphicFrame macro="">
      <xdr:nvGraphicFramePr>
        <xdr:cNvPr id="3" name="Chart 2">
          <a:extLst>
            <a:ext uri="{FF2B5EF4-FFF2-40B4-BE49-F238E27FC236}">
              <a16:creationId xmlns:a16="http://schemas.microsoft.com/office/drawing/2014/main" id="{62600EB7-20C7-264B-BE5F-5F2B4E470C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444500</xdr:colOff>
      <xdr:row>15</xdr:row>
      <xdr:rowOff>50800</xdr:rowOff>
    </xdr:from>
    <xdr:to>
      <xdr:col>10</xdr:col>
      <xdr:colOff>1435100</xdr:colOff>
      <xdr:row>42</xdr:row>
      <xdr:rowOff>101600</xdr:rowOff>
    </xdr:to>
    <xdr:graphicFrame macro="">
      <xdr:nvGraphicFramePr>
        <xdr:cNvPr id="2" name="Chart 1">
          <a:extLst>
            <a:ext uri="{FF2B5EF4-FFF2-40B4-BE49-F238E27FC236}">
              <a16:creationId xmlns:a16="http://schemas.microsoft.com/office/drawing/2014/main" id="{D85C9605-EDB6-8A42-886F-F9534768B6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101600</xdr:colOff>
      <xdr:row>15</xdr:row>
      <xdr:rowOff>25400</xdr:rowOff>
    </xdr:from>
    <xdr:to>
      <xdr:col>5</xdr:col>
      <xdr:colOff>177800</xdr:colOff>
      <xdr:row>36</xdr:row>
      <xdr:rowOff>63500</xdr:rowOff>
    </xdr:to>
    <xdr:graphicFrame macro="">
      <xdr:nvGraphicFramePr>
        <xdr:cNvPr id="2" name="Chart 1">
          <a:extLst>
            <a:ext uri="{FF2B5EF4-FFF2-40B4-BE49-F238E27FC236}">
              <a16:creationId xmlns:a16="http://schemas.microsoft.com/office/drawing/2014/main" id="{F0BD3C18-5159-AF45-8B23-B6B05BDD9E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508000</xdr:colOff>
      <xdr:row>15</xdr:row>
      <xdr:rowOff>12700</xdr:rowOff>
    </xdr:from>
    <xdr:to>
      <xdr:col>9</xdr:col>
      <xdr:colOff>2679700</xdr:colOff>
      <xdr:row>36</xdr:row>
      <xdr:rowOff>88900</xdr:rowOff>
    </xdr:to>
    <xdr:graphicFrame macro="">
      <xdr:nvGraphicFramePr>
        <xdr:cNvPr id="3" name="Chart 2">
          <a:extLst>
            <a:ext uri="{FF2B5EF4-FFF2-40B4-BE49-F238E27FC236}">
              <a16:creationId xmlns:a16="http://schemas.microsoft.com/office/drawing/2014/main" id="{29E1966B-1F11-9C44-917C-038C3AADA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165100</xdr:colOff>
      <xdr:row>15</xdr:row>
      <xdr:rowOff>12700</xdr:rowOff>
    </xdr:from>
    <xdr:to>
      <xdr:col>16</xdr:col>
      <xdr:colOff>393700</xdr:colOff>
      <xdr:row>36</xdr:row>
      <xdr:rowOff>76200</xdr:rowOff>
    </xdr:to>
    <xdr:graphicFrame macro="">
      <xdr:nvGraphicFramePr>
        <xdr:cNvPr id="4" name="Chart 3">
          <a:extLst>
            <a:ext uri="{FF2B5EF4-FFF2-40B4-BE49-F238E27FC236}">
              <a16:creationId xmlns:a16="http://schemas.microsoft.com/office/drawing/2014/main" id="{0F9D89C5-7959-CE4E-90B4-E38AB58377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889000</xdr:colOff>
      <xdr:row>33</xdr:row>
      <xdr:rowOff>50800</xdr:rowOff>
    </xdr:from>
    <xdr:to>
      <xdr:col>10</xdr:col>
      <xdr:colOff>368300</xdr:colOff>
      <xdr:row>62</xdr:row>
      <xdr:rowOff>114300</xdr:rowOff>
    </xdr:to>
    <xdr:graphicFrame macro="">
      <xdr:nvGraphicFramePr>
        <xdr:cNvPr id="2" name="Chart 1">
          <a:extLst>
            <a:ext uri="{FF2B5EF4-FFF2-40B4-BE49-F238E27FC236}">
              <a16:creationId xmlns:a16="http://schemas.microsoft.com/office/drawing/2014/main" id="{63E1EE28-EC06-E24B-A6F1-198DC7FB62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101600</xdr:colOff>
      <xdr:row>1</xdr:row>
      <xdr:rowOff>0</xdr:rowOff>
    </xdr:from>
    <xdr:to>
      <xdr:col>27</xdr:col>
      <xdr:colOff>406400</xdr:colOff>
      <xdr:row>32</xdr:row>
      <xdr:rowOff>0</xdr:rowOff>
    </xdr:to>
    <xdr:graphicFrame macro="">
      <xdr:nvGraphicFramePr>
        <xdr:cNvPr id="3" name="Chart 2">
          <a:extLst>
            <a:ext uri="{FF2B5EF4-FFF2-40B4-BE49-F238E27FC236}">
              <a16:creationId xmlns:a16="http://schemas.microsoft.com/office/drawing/2014/main" id="{A5AE609C-0D17-504E-94DB-6CA0ACBE3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34</xdr:row>
      <xdr:rowOff>0</xdr:rowOff>
    </xdr:from>
    <xdr:to>
      <xdr:col>28</xdr:col>
      <xdr:colOff>304800</xdr:colOff>
      <xdr:row>65</xdr:row>
      <xdr:rowOff>139700</xdr:rowOff>
    </xdr:to>
    <xdr:graphicFrame macro="">
      <xdr:nvGraphicFramePr>
        <xdr:cNvPr id="4" name="Chart 3">
          <a:extLst>
            <a:ext uri="{FF2B5EF4-FFF2-40B4-BE49-F238E27FC236}">
              <a16:creationId xmlns:a16="http://schemas.microsoft.com/office/drawing/2014/main" id="{E89895B0-7C14-F141-9413-3922A9FBE4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Violet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zoomScaleNormal="100" workbookViewId="0">
      <selection activeCell="A24" sqref="A24"/>
    </sheetView>
  </sheetViews>
  <sheetFormatPr defaultColWidth="9" defaultRowHeight="12.75"/>
  <cols>
    <col min="1" max="1" width="8.83203125" style="70"/>
    <col min="2" max="2" width="100.83203125" bestFit="1" customWidth="1"/>
    <col min="6" max="6" width="15.1640625" bestFit="1" customWidth="1"/>
  </cols>
  <sheetData>
    <row r="1" spans="1:7">
      <c r="A1" s="190" t="s">
        <v>474</v>
      </c>
      <c r="B1" s="190"/>
    </row>
    <row r="2" spans="1:7">
      <c r="A2" s="187">
        <v>1</v>
      </c>
      <c r="B2" s="22" t="s">
        <v>379</v>
      </c>
    </row>
    <row r="3" spans="1:7">
      <c r="A3" s="187">
        <v>2</v>
      </c>
      <c r="B3" s="22" t="s">
        <v>380</v>
      </c>
    </row>
    <row r="4" spans="1:7">
      <c r="A4" s="187">
        <v>3</v>
      </c>
      <c r="B4" s="22" t="s">
        <v>381</v>
      </c>
      <c r="G4" s="120"/>
    </row>
    <row r="5" spans="1:7">
      <c r="A5" s="187">
        <v>4</v>
      </c>
      <c r="B5" s="22" t="s">
        <v>382</v>
      </c>
    </row>
    <row r="6" spans="1:7">
      <c r="A6" s="187">
        <v>5</v>
      </c>
      <c r="B6" s="22" t="s">
        <v>383</v>
      </c>
      <c r="G6" s="120"/>
    </row>
    <row r="7" spans="1:7">
      <c r="A7" s="187">
        <v>6</v>
      </c>
      <c r="B7" s="22" t="s">
        <v>384</v>
      </c>
    </row>
    <row r="8" spans="1:7">
      <c r="A8" s="187">
        <v>7</v>
      </c>
      <c r="B8" s="22" t="s">
        <v>191</v>
      </c>
    </row>
    <row r="9" spans="1:7">
      <c r="A9" s="187">
        <v>8</v>
      </c>
      <c r="B9" s="22" t="s">
        <v>195</v>
      </c>
    </row>
    <row r="10" spans="1:7" s="28" customFormat="1">
      <c r="A10" s="187">
        <v>9</v>
      </c>
      <c r="B10" s="22" t="s">
        <v>437</v>
      </c>
    </row>
    <row r="11" spans="1:7">
      <c r="A11" s="187">
        <v>10</v>
      </c>
      <c r="B11" s="22" t="s">
        <v>385</v>
      </c>
    </row>
    <row r="12" spans="1:7" s="28" customFormat="1">
      <c r="A12" s="187">
        <v>11</v>
      </c>
      <c r="B12" s="22" t="s">
        <v>436</v>
      </c>
    </row>
    <row r="13" spans="1:7">
      <c r="A13" s="187">
        <v>12</v>
      </c>
      <c r="B13" s="22" t="s">
        <v>386</v>
      </c>
    </row>
    <row r="14" spans="1:7">
      <c r="A14" s="187">
        <v>13</v>
      </c>
      <c r="B14" s="22" t="s">
        <v>387</v>
      </c>
    </row>
    <row r="15" spans="1:7">
      <c r="A15" s="187">
        <v>14</v>
      </c>
      <c r="B15" s="22" t="s">
        <v>388</v>
      </c>
    </row>
    <row r="16" spans="1:7">
      <c r="A16" s="187">
        <v>15</v>
      </c>
      <c r="B16" s="22" t="s">
        <v>389</v>
      </c>
    </row>
    <row r="17" spans="1:5">
      <c r="A17" s="187">
        <v>16</v>
      </c>
      <c r="B17" s="22" t="s">
        <v>390</v>
      </c>
    </row>
    <row r="18" spans="1:5">
      <c r="A18" s="187">
        <v>17</v>
      </c>
      <c r="B18" s="22" t="s">
        <v>391</v>
      </c>
    </row>
    <row r="19" spans="1:5">
      <c r="A19" s="187">
        <v>18</v>
      </c>
      <c r="B19" s="22" t="s">
        <v>392</v>
      </c>
    </row>
    <row r="20" spans="1:5">
      <c r="A20" s="187">
        <v>19</v>
      </c>
      <c r="B20" s="22" t="s">
        <v>393</v>
      </c>
    </row>
    <row r="21" spans="1:5" s="28" customFormat="1" ht="12.75" customHeight="1">
      <c r="A21" s="187">
        <v>20</v>
      </c>
      <c r="B21" s="22" t="s">
        <v>378</v>
      </c>
    </row>
    <row r="22" spans="1:5" ht="12.75" customHeight="1">
      <c r="A22" s="187">
        <v>21</v>
      </c>
      <c r="B22" s="22" t="s">
        <v>394</v>
      </c>
    </row>
    <row r="23" spans="1:5" ht="12.75" customHeight="1">
      <c r="A23" s="187">
        <v>22</v>
      </c>
      <c r="B23" s="22" t="s">
        <v>395</v>
      </c>
    </row>
    <row r="24" spans="1:5" ht="12.75" customHeight="1">
      <c r="A24" s="187">
        <v>23</v>
      </c>
      <c r="B24" s="22" t="s">
        <v>396</v>
      </c>
    </row>
    <row r="25" spans="1:5" ht="12.75" customHeight="1">
      <c r="A25" s="187">
        <v>24</v>
      </c>
      <c r="B25" s="22" t="s">
        <v>397</v>
      </c>
    </row>
    <row r="26" spans="1:5" ht="12.75" customHeight="1">
      <c r="A26" s="187">
        <v>25</v>
      </c>
      <c r="B26" s="22" t="s">
        <v>398</v>
      </c>
    </row>
    <row r="27" spans="1:5" ht="12.75" customHeight="1">
      <c r="A27" s="187">
        <v>26</v>
      </c>
      <c r="B27" s="22" t="s">
        <v>399</v>
      </c>
    </row>
    <row r="28" spans="1:5" ht="12.75" customHeight="1">
      <c r="A28" s="187">
        <v>27</v>
      </c>
      <c r="B28" s="22" t="s">
        <v>400</v>
      </c>
    </row>
    <row r="29" spans="1:5" ht="12.75" customHeight="1">
      <c r="A29" s="187">
        <v>28</v>
      </c>
      <c r="B29" s="22" t="s">
        <v>401</v>
      </c>
    </row>
    <row r="30" spans="1:5" ht="12.75" customHeight="1">
      <c r="A30" s="187">
        <v>29</v>
      </c>
      <c r="B30" s="22" t="s">
        <v>402</v>
      </c>
    </row>
    <row r="31" spans="1:5" ht="12.75" customHeight="1">
      <c r="A31" s="187">
        <v>30</v>
      </c>
      <c r="B31" s="22" t="s">
        <v>343</v>
      </c>
    </row>
    <row r="32" spans="1:5" ht="12.75" customHeight="1">
      <c r="A32" s="187">
        <v>31</v>
      </c>
      <c r="B32" s="22" t="s">
        <v>350</v>
      </c>
      <c r="C32" s="1"/>
      <c r="D32" s="28"/>
      <c r="E32" s="28"/>
    </row>
  </sheetData>
  <mergeCells count="1">
    <mergeCell ref="A1:B1"/>
  </mergeCells>
  <hyperlinks>
    <hyperlink ref="A2" location="'Table 1'!A1" display="'Table 1'!A1" xr:uid="{4734B7C8-1A8A-4017-82E4-2294799C2642}"/>
    <hyperlink ref="A3" location="'Table 2'!A1" display="'Table 2'!A1" xr:uid="{0BB8D161-4D05-41EE-B81D-2F0D0BC5F8DD}"/>
    <hyperlink ref="A4" location="'Table 3'!A1" display="'Table 3'!A1" xr:uid="{E4485C29-73F9-44E2-BC72-BCBDDA471CE3}"/>
    <hyperlink ref="A5" location="'Table 4'!A1" display="'Table 4'!A1" xr:uid="{4A11683A-8283-47F7-AB4A-E3F55F6672CC}"/>
    <hyperlink ref="A7" location="'Table 6'!A1" display="'Table 6'!A1" xr:uid="{2E766160-1D39-4BAE-8F7C-DB8D84D6CCC6}"/>
    <hyperlink ref="A9" location="'Table 8'!A1" display="'Table 8'!A1" xr:uid="{6357477A-8EA6-4AA5-B20C-C7A879B2F7C7}"/>
    <hyperlink ref="A11" location="'Table 10'!A1" display="'Table 10'!A1" xr:uid="{8931F60F-0FF4-4AD3-8BA1-72ADEB01BF20}"/>
    <hyperlink ref="A13" location="'Table 12'!A1" display="'Table 12'!A1" xr:uid="{6586A2EA-6770-49FE-AD8F-59C8090A50DF}"/>
    <hyperlink ref="A15" location="'Table 14'!A1" display="'Table 14'!A1" xr:uid="{D5405C90-87A2-4A52-8738-11EE1D5A4C0E}"/>
    <hyperlink ref="A17" location="'Table 15'!A1" display="'Table 15'!A1" xr:uid="{C1F40CC0-1501-433E-B9D6-0C25327BCB64}"/>
    <hyperlink ref="A19" location="'Table 18'!A1" display="'Table 18'!A1" xr:uid="{76E90236-D411-4123-918C-CF3C1A67F74C}"/>
    <hyperlink ref="A21" location="'Table 20'!A1" display="'Table 20'!A1" xr:uid="{C4C27109-83C1-4BD1-96B2-CDB0402A90E3}"/>
    <hyperlink ref="A23" location="'Table 22'!A1" display="'Table 22'!A1" xr:uid="{AE31937D-AABB-49FE-8B89-A7D3AF420862}"/>
    <hyperlink ref="A25" location="'Table 24'!A1" display="'Table 24'!A1" xr:uid="{F0B9B59F-2774-4FB0-B8A5-86B57B2CBF96}"/>
    <hyperlink ref="A27" location="'Table 26'!A1" display="'Table 26'!A1" xr:uid="{7F605573-0F79-497E-A66E-2CE24FB9FDBC}"/>
    <hyperlink ref="A29" location="'Table 28'!A1" display="'Table 28'!A1" xr:uid="{C45F2F98-4FB4-420D-BBEA-AF4C0AA0C40B}"/>
    <hyperlink ref="A31" location="'Table 30'!A1" display="'Table 30'!A1" xr:uid="{30E52144-BC37-4966-BEBF-86EB195976F2}"/>
    <hyperlink ref="A6" location="'Table 5'!A1" display="'Table 5'!A1" xr:uid="{F59A0472-3579-453E-842D-9E6C71287941}"/>
    <hyperlink ref="A8" location="'Table 7'!A1" display="'Table 7'!A1" xr:uid="{7A006150-4739-43DB-8449-A4A07C962798}"/>
    <hyperlink ref="A10" location="' Table 9'!A1" display="' Table 9'!A1" xr:uid="{A21DB90D-AAAA-4E9A-9469-F2B8100872E5}"/>
    <hyperlink ref="A12" location="'Table 11'!A1" display="'Table 11'!A1" xr:uid="{FFE4FD2D-6C89-48DA-8C1E-A07D8B12C912}"/>
    <hyperlink ref="A14" location="'Table 13'!A1" display="'Table 13'!A1" xr:uid="{730C00F3-56B2-42A9-84F0-2134F5B0737C}"/>
    <hyperlink ref="A16" location="'Table 15'!A1" display="'Table 15'!A1" xr:uid="{E41001DF-871A-47FA-B018-074AEAC82886}"/>
    <hyperlink ref="A18" location="'Table 17'!A1" display="'Table 17'!A1" xr:uid="{E3B35E9E-6A9F-4E77-A060-1CF7DA2EEAAA}"/>
    <hyperlink ref="A20" location="'Table 19'!A1" display="'Table 19'!A1" xr:uid="{C80AA1F1-1575-4F98-B2E9-5535DE2EC18F}"/>
    <hyperlink ref="A22" location="'Table 21'!A1" display="'Table 21'!A1" xr:uid="{91B97761-086C-457C-9086-0DE2BA644F9C}"/>
    <hyperlink ref="A24" location="'Table 23'!A1" display="'Table 23'!A1" xr:uid="{F8D25CF0-0519-4B97-9D48-1FEC79B10E4D}"/>
    <hyperlink ref="A26" location="'Table 25'!A1" display="'Table 25'!A1" xr:uid="{329D2A54-6D8C-45C9-8D79-B1D0660C2876}"/>
    <hyperlink ref="A28" location="'Table 27'!A1" display="'Table 27'!A1" xr:uid="{80AEF6FD-E6AA-4B22-AACF-0FAD8EB872E2}"/>
    <hyperlink ref="A30" location="'Table 29'!A1" display="'Table 29'!A1" xr:uid="{A62D43CF-7DB9-44CD-9333-079039486249}"/>
    <hyperlink ref="A32" location="'Table 31'!A1" display="'Table 31'!A1" xr:uid="{C03688C0-1638-4119-B07B-A53A47E1FBA5}"/>
  </hyperlink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7"/>
  <sheetViews>
    <sheetView zoomScaleNormal="100" workbookViewId="0">
      <selection activeCell="F29" sqref="F29"/>
    </sheetView>
  </sheetViews>
  <sheetFormatPr defaultColWidth="9" defaultRowHeight="12.75"/>
  <cols>
    <col min="1" max="1" width="27.5" customWidth="1"/>
    <col min="2" max="2" width="13.83203125" style="3" bestFit="1" customWidth="1"/>
    <col min="3" max="3" width="20.33203125" style="3" bestFit="1" customWidth="1"/>
    <col min="4" max="4" width="24.83203125" style="2" bestFit="1" customWidth="1"/>
    <col min="6" max="6" width="28.1640625" bestFit="1" customWidth="1"/>
    <col min="7" max="7" width="13.83203125" style="3" bestFit="1" customWidth="1"/>
    <col min="8" max="8" width="20.33203125" style="3" bestFit="1" customWidth="1"/>
    <col min="9" max="9" width="24.83203125" style="2" bestFit="1" customWidth="1"/>
    <col min="11" max="11" width="28.1640625" bestFit="1" customWidth="1"/>
    <col min="12" max="12" width="13.83203125" style="2" bestFit="1" customWidth="1"/>
    <col min="13" max="13" width="20.33203125" style="2" bestFit="1" customWidth="1"/>
    <col min="14" max="14" width="24.83203125" style="2" bestFit="1" customWidth="1"/>
  </cols>
  <sheetData>
    <row r="1" spans="1:14" ht="30.95" customHeight="1">
      <c r="A1" s="191" t="s">
        <v>415</v>
      </c>
      <c r="B1" s="191"/>
      <c r="C1" s="191"/>
      <c r="D1" s="191"/>
      <c r="E1" s="191"/>
      <c r="F1" s="191"/>
      <c r="G1" s="191"/>
      <c r="H1" s="191"/>
      <c r="I1" s="191"/>
      <c r="J1" s="191"/>
      <c r="K1" s="191"/>
      <c r="L1" s="191"/>
      <c r="M1" s="191"/>
      <c r="N1" s="191"/>
    </row>
    <row r="2" spans="1:14" s="65" customFormat="1">
      <c r="A2" s="205" t="s">
        <v>182</v>
      </c>
      <c r="B2" s="205"/>
      <c r="C2" s="205"/>
      <c r="D2" s="205"/>
      <c r="E2" s="164"/>
      <c r="F2" s="204" t="s">
        <v>314</v>
      </c>
      <c r="G2" s="204"/>
      <c r="H2" s="204"/>
      <c r="I2" s="204"/>
      <c r="J2" s="64"/>
      <c r="K2" s="205" t="s">
        <v>315</v>
      </c>
      <c r="L2" s="205"/>
      <c r="M2" s="205"/>
      <c r="N2" s="205"/>
    </row>
    <row r="3" spans="1:14" s="65" customFormat="1">
      <c r="A3" s="64" t="s">
        <v>197</v>
      </c>
      <c r="B3" s="165" t="s">
        <v>311</v>
      </c>
      <c r="C3" s="165" t="s">
        <v>312</v>
      </c>
      <c r="D3" s="166" t="s">
        <v>313</v>
      </c>
      <c r="E3" s="64"/>
      <c r="F3" s="64" t="s">
        <v>197</v>
      </c>
      <c r="G3" s="165" t="s">
        <v>311</v>
      </c>
      <c r="H3" s="165" t="s">
        <v>312</v>
      </c>
      <c r="I3" s="102" t="s">
        <v>313</v>
      </c>
      <c r="J3" s="64"/>
      <c r="K3" s="64" t="s">
        <v>197</v>
      </c>
      <c r="L3" s="165" t="s">
        <v>311</v>
      </c>
      <c r="M3" s="165" t="s">
        <v>312</v>
      </c>
      <c r="N3" s="102" t="s">
        <v>313</v>
      </c>
    </row>
    <row r="4" spans="1:14">
      <c r="A4" s="29">
        <v>0.5</v>
      </c>
      <c r="B4" s="36">
        <v>42.03</v>
      </c>
      <c r="C4" s="36">
        <v>26.2</v>
      </c>
      <c r="D4" s="57">
        <v>52960.13</v>
      </c>
      <c r="E4" s="29"/>
      <c r="F4" s="29">
        <v>0.5</v>
      </c>
      <c r="G4" s="36">
        <v>46.91</v>
      </c>
      <c r="H4" s="36">
        <v>22.73</v>
      </c>
      <c r="I4" s="57">
        <v>36110.26</v>
      </c>
      <c r="J4" s="29"/>
      <c r="K4" s="29">
        <v>0.5</v>
      </c>
      <c r="L4" s="57">
        <v>47.51</v>
      </c>
      <c r="M4" s="57">
        <v>38.83</v>
      </c>
      <c r="N4" s="57">
        <v>35564.870000000003</v>
      </c>
    </row>
    <row r="5" spans="1:14">
      <c r="A5" s="25">
        <v>1</v>
      </c>
      <c r="B5" s="49">
        <v>52.53</v>
      </c>
      <c r="C5" s="49">
        <v>36.42</v>
      </c>
      <c r="D5" s="104">
        <v>30493.45</v>
      </c>
      <c r="E5" s="25"/>
      <c r="F5" s="25">
        <v>1</v>
      </c>
      <c r="G5" s="49">
        <v>56.91</v>
      </c>
      <c r="H5" s="49">
        <v>34.89</v>
      </c>
      <c r="I5" s="104">
        <v>19628.77</v>
      </c>
      <c r="J5" s="25"/>
      <c r="K5" s="25">
        <v>1</v>
      </c>
      <c r="L5" s="104">
        <v>58.55</v>
      </c>
      <c r="M5" s="104">
        <v>52.26</v>
      </c>
      <c r="N5" s="104">
        <v>20060</v>
      </c>
    </row>
    <row r="6" spans="1:14">
      <c r="A6" s="29">
        <v>2.5</v>
      </c>
      <c r="B6" s="36">
        <v>67.91</v>
      </c>
      <c r="C6" s="36">
        <v>53.31</v>
      </c>
      <c r="D6" s="57">
        <v>12417.14</v>
      </c>
      <c r="E6" s="29"/>
      <c r="F6" s="29">
        <v>2.5</v>
      </c>
      <c r="G6" s="36">
        <v>70.349999999999994</v>
      </c>
      <c r="H6" s="36">
        <v>51.49</v>
      </c>
      <c r="I6" s="57">
        <v>7484.36</v>
      </c>
      <c r="J6" s="29"/>
      <c r="K6" s="29">
        <v>2.5</v>
      </c>
      <c r="L6" s="57">
        <v>73.680000000000007</v>
      </c>
      <c r="M6" s="57">
        <v>66.59</v>
      </c>
      <c r="N6" s="57">
        <v>7522.41</v>
      </c>
    </row>
    <row r="7" spans="1:14">
      <c r="A7" s="25">
        <v>5</v>
      </c>
      <c r="B7" s="49">
        <v>78.86</v>
      </c>
      <c r="C7" s="49">
        <v>66.72</v>
      </c>
      <c r="D7" s="104">
        <v>5635.69</v>
      </c>
      <c r="E7" s="25"/>
      <c r="F7" s="25">
        <v>5</v>
      </c>
      <c r="G7" s="49">
        <v>79.75</v>
      </c>
      <c r="H7" s="49">
        <v>64.81</v>
      </c>
      <c r="I7" s="104">
        <v>3396.15</v>
      </c>
      <c r="J7" s="25"/>
      <c r="K7" s="25">
        <v>5</v>
      </c>
      <c r="L7" s="104">
        <v>83.87</v>
      </c>
      <c r="M7" s="104">
        <v>77.680000000000007</v>
      </c>
      <c r="N7" s="104">
        <v>3115.2</v>
      </c>
    </row>
    <row r="8" spans="1:14">
      <c r="A8" s="29">
        <v>7.5</v>
      </c>
      <c r="B8" s="36">
        <v>84.58</v>
      </c>
      <c r="C8" s="36">
        <v>74.099999999999994</v>
      </c>
      <c r="D8" s="57">
        <v>3310.71</v>
      </c>
      <c r="E8" s="29"/>
      <c r="F8" s="29">
        <v>7.5</v>
      </c>
      <c r="G8" s="36">
        <v>84.71</v>
      </c>
      <c r="H8" s="36">
        <v>73.11</v>
      </c>
      <c r="I8" s="57">
        <v>2065.54</v>
      </c>
      <c r="J8" s="29"/>
      <c r="K8" s="29">
        <v>7.5</v>
      </c>
      <c r="L8" s="57">
        <v>88.75</v>
      </c>
      <c r="M8" s="57">
        <v>82.15</v>
      </c>
      <c r="N8" s="57">
        <v>1728.52</v>
      </c>
    </row>
    <row r="9" spans="1:14">
      <c r="A9" s="25">
        <v>10</v>
      </c>
      <c r="B9" s="49">
        <v>88.16</v>
      </c>
      <c r="C9" s="49">
        <v>79.14</v>
      </c>
      <c r="D9" s="104">
        <v>2211.2199999999998</v>
      </c>
      <c r="E9" s="25"/>
      <c r="F9" s="25">
        <v>10</v>
      </c>
      <c r="G9" s="49">
        <v>87.96</v>
      </c>
      <c r="H9" s="49">
        <v>77.75</v>
      </c>
      <c r="I9" s="104">
        <v>1435.24</v>
      </c>
      <c r="J9" s="25"/>
      <c r="K9" s="25">
        <v>10</v>
      </c>
      <c r="L9" s="104">
        <v>91.61</v>
      </c>
      <c r="M9" s="104">
        <v>85.19</v>
      </c>
      <c r="N9" s="104">
        <v>1070.1199999999999</v>
      </c>
    </row>
    <row r="10" spans="1:14">
      <c r="A10" s="29">
        <v>12.5</v>
      </c>
      <c r="B10" s="36">
        <v>90.65</v>
      </c>
      <c r="C10" s="36">
        <v>82.45</v>
      </c>
      <c r="D10" s="57">
        <v>1590</v>
      </c>
      <c r="E10" s="29"/>
      <c r="F10" s="29">
        <v>12.5</v>
      </c>
      <c r="G10" s="36">
        <v>90.27</v>
      </c>
      <c r="H10" s="36">
        <v>80.98</v>
      </c>
      <c r="I10" s="57">
        <v>1059.7</v>
      </c>
      <c r="J10" s="29"/>
      <c r="K10" s="29">
        <v>12.5</v>
      </c>
      <c r="L10" s="57">
        <v>93.44</v>
      </c>
      <c r="M10" s="57">
        <v>86.99</v>
      </c>
      <c r="N10" s="57">
        <v>713.82</v>
      </c>
    </row>
    <row r="11" spans="1:14">
      <c r="A11" s="25">
        <v>15</v>
      </c>
      <c r="B11" s="49">
        <v>92.46</v>
      </c>
      <c r="C11" s="49">
        <v>85.19</v>
      </c>
      <c r="D11" s="104">
        <v>1179.04</v>
      </c>
      <c r="E11" s="25"/>
      <c r="F11" s="25">
        <v>15</v>
      </c>
      <c r="G11" s="49">
        <v>92.02</v>
      </c>
      <c r="H11" s="49">
        <v>83.66</v>
      </c>
      <c r="I11" s="104">
        <v>815.89</v>
      </c>
      <c r="J11" s="25"/>
      <c r="K11" s="25">
        <v>15</v>
      </c>
      <c r="L11" s="104">
        <v>94.7</v>
      </c>
      <c r="M11" s="104">
        <v>88.2</v>
      </c>
      <c r="N11" s="104">
        <v>506</v>
      </c>
    </row>
    <row r="12" spans="1:14">
      <c r="A12" s="29">
        <v>17.5</v>
      </c>
      <c r="B12" s="36">
        <v>93.84</v>
      </c>
      <c r="C12" s="36">
        <v>87.37</v>
      </c>
      <c r="D12" s="57">
        <v>910</v>
      </c>
      <c r="E12" s="29"/>
      <c r="F12" s="29">
        <v>17.5</v>
      </c>
      <c r="G12" s="36">
        <v>93.38</v>
      </c>
      <c r="H12" s="36">
        <v>86.01</v>
      </c>
      <c r="I12" s="57">
        <v>637.82000000000005</v>
      </c>
      <c r="J12" s="29"/>
      <c r="K12" s="29">
        <v>17.5</v>
      </c>
      <c r="L12" s="57">
        <v>95.62</v>
      </c>
      <c r="M12" s="57">
        <v>89.63</v>
      </c>
      <c r="N12" s="57">
        <v>377.53</v>
      </c>
    </row>
    <row r="13" spans="1:14">
      <c r="A13" s="25">
        <v>20</v>
      </c>
      <c r="B13" s="49">
        <v>94.91</v>
      </c>
      <c r="C13" s="49">
        <v>88.97</v>
      </c>
      <c r="D13" s="104">
        <v>710.04</v>
      </c>
      <c r="E13" s="25"/>
      <c r="F13" s="25">
        <v>20</v>
      </c>
      <c r="G13" s="49">
        <v>94.46</v>
      </c>
      <c r="H13" s="49">
        <v>87.83</v>
      </c>
      <c r="I13" s="104">
        <v>512.37</v>
      </c>
      <c r="J13" s="25"/>
      <c r="K13" s="25">
        <v>20</v>
      </c>
      <c r="L13" s="104">
        <v>96.31</v>
      </c>
      <c r="M13" s="104">
        <v>91.04</v>
      </c>
      <c r="N13" s="104">
        <v>293.41000000000003</v>
      </c>
    </row>
    <row r="14" spans="1:14">
      <c r="A14" s="29">
        <v>25</v>
      </c>
      <c r="B14" s="36">
        <v>96.42</v>
      </c>
      <c r="C14" s="36">
        <v>91.36</v>
      </c>
      <c r="D14" s="57">
        <v>457.93</v>
      </c>
      <c r="E14" s="29"/>
      <c r="F14" s="29">
        <v>25</v>
      </c>
      <c r="G14" s="36">
        <v>96.05</v>
      </c>
      <c r="H14" s="36">
        <v>90.35</v>
      </c>
      <c r="I14" s="57">
        <v>344.6</v>
      </c>
      <c r="J14" s="29"/>
      <c r="K14" s="29">
        <v>25</v>
      </c>
      <c r="L14" s="57">
        <v>97.3</v>
      </c>
      <c r="M14" s="57">
        <v>92.4</v>
      </c>
      <c r="N14" s="57">
        <v>191</v>
      </c>
    </row>
    <row r="15" spans="1:14">
      <c r="A15" s="25">
        <v>30</v>
      </c>
      <c r="B15" s="49">
        <v>97.42</v>
      </c>
      <c r="C15" s="49">
        <v>93.22</v>
      </c>
      <c r="D15" s="104">
        <v>310.60000000000002</v>
      </c>
      <c r="E15" s="25"/>
      <c r="F15" s="25">
        <v>30</v>
      </c>
      <c r="G15" s="49">
        <v>97.14</v>
      </c>
      <c r="H15" s="49">
        <v>92.36</v>
      </c>
      <c r="I15" s="104">
        <v>242.1</v>
      </c>
      <c r="J15" s="25"/>
      <c r="K15" s="25">
        <v>30</v>
      </c>
      <c r="L15" s="104">
        <v>97.97</v>
      </c>
      <c r="M15" s="104">
        <v>93.66</v>
      </c>
      <c r="N15" s="104">
        <v>132</v>
      </c>
    </row>
    <row r="16" spans="1:14">
      <c r="A16" s="29">
        <v>35</v>
      </c>
      <c r="B16" s="36">
        <v>98.11</v>
      </c>
      <c r="C16" s="36">
        <v>94.66</v>
      </c>
      <c r="D16" s="57">
        <v>216.5</v>
      </c>
      <c r="E16" s="29"/>
      <c r="F16" s="29">
        <v>35</v>
      </c>
      <c r="G16" s="36">
        <v>97.91</v>
      </c>
      <c r="H16" s="36">
        <v>93.97</v>
      </c>
      <c r="I16" s="57">
        <v>171</v>
      </c>
      <c r="J16" s="29"/>
      <c r="K16" s="29">
        <v>35</v>
      </c>
      <c r="L16" s="57">
        <v>98.44</v>
      </c>
      <c r="M16" s="57">
        <v>94.76</v>
      </c>
      <c r="N16" s="57">
        <v>98</v>
      </c>
    </row>
    <row r="17" spans="1:14">
      <c r="A17" s="25">
        <v>40</v>
      </c>
      <c r="B17" s="49">
        <v>98.6</v>
      </c>
      <c r="C17" s="49">
        <v>95.69</v>
      </c>
      <c r="D17" s="104">
        <v>155.29</v>
      </c>
      <c r="E17" s="25"/>
      <c r="F17" s="25">
        <v>40</v>
      </c>
      <c r="G17" s="49">
        <v>98.46</v>
      </c>
      <c r="H17" s="49">
        <v>95.21</v>
      </c>
      <c r="I17" s="104">
        <v>123.55</v>
      </c>
      <c r="J17" s="25"/>
      <c r="K17" s="25">
        <v>40</v>
      </c>
      <c r="L17" s="104">
        <v>98.8</v>
      </c>
      <c r="M17" s="104">
        <v>95.61</v>
      </c>
      <c r="N17" s="104">
        <v>75</v>
      </c>
    </row>
    <row r="18" spans="1:14">
      <c r="A18" s="29">
        <v>45</v>
      </c>
      <c r="B18" s="36">
        <v>98.95</v>
      </c>
      <c r="C18" s="36">
        <v>96.6</v>
      </c>
      <c r="D18" s="57">
        <v>113</v>
      </c>
      <c r="E18" s="29"/>
      <c r="F18" s="29">
        <v>45</v>
      </c>
      <c r="G18" s="36">
        <v>98.86</v>
      </c>
      <c r="H18" s="36">
        <v>96.15</v>
      </c>
      <c r="I18" s="57">
        <v>91.63</v>
      </c>
      <c r="J18" s="29"/>
      <c r="K18" s="29">
        <v>45</v>
      </c>
      <c r="L18" s="57">
        <v>99.07</v>
      </c>
      <c r="M18" s="57">
        <v>96.66</v>
      </c>
      <c r="N18" s="57">
        <v>57.1</v>
      </c>
    </row>
    <row r="19" spans="1:14">
      <c r="A19" s="25">
        <v>50</v>
      </c>
      <c r="B19" s="49">
        <v>99.22</v>
      </c>
      <c r="C19" s="49">
        <v>97.31</v>
      </c>
      <c r="D19" s="104">
        <v>85.1</v>
      </c>
      <c r="E19" s="25"/>
      <c r="F19" s="25">
        <v>50</v>
      </c>
      <c r="G19" s="49">
        <v>99.16</v>
      </c>
      <c r="H19" s="49">
        <v>96.96</v>
      </c>
      <c r="I19" s="104">
        <v>67.3</v>
      </c>
      <c r="J19" s="25"/>
      <c r="K19" s="25">
        <v>50</v>
      </c>
      <c r="L19" s="104">
        <v>99.29</v>
      </c>
      <c r="M19" s="104">
        <v>97.25</v>
      </c>
      <c r="N19" s="104">
        <v>45</v>
      </c>
    </row>
    <row r="20" spans="1:14">
      <c r="A20" s="29">
        <v>60</v>
      </c>
      <c r="B20" s="36">
        <v>99.56</v>
      </c>
      <c r="C20" s="36">
        <v>98.28</v>
      </c>
      <c r="D20" s="57">
        <v>50</v>
      </c>
      <c r="E20" s="29"/>
      <c r="F20" s="29">
        <v>60</v>
      </c>
      <c r="G20" s="36">
        <v>99.55</v>
      </c>
      <c r="H20" s="36">
        <v>98.1</v>
      </c>
      <c r="I20" s="57">
        <v>40</v>
      </c>
      <c r="J20" s="29"/>
      <c r="K20" s="29">
        <v>60</v>
      </c>
      <c r="L20" s="57">
        <v>99.59</v>
      </c>
      <c r="M20" s="57">
        <v>98.33</v>
      </c>
      <c r="N20" s="57">
        <v>29.1</v>
      </c>
    </row>
    <row r="21" spans="1:14">
      <c r="A21" s="25">
        <v>70</v>
      </c>
      <c r="B21" s="49">
        <v>99.77</v>
      </c>
      <c r="C21" s="49">
        <v>99.04</v>
      </c>
      <c r="D21" s="104">
        <v>30</v>
      </c>
      <c r="E21" s="25"/>
      <c r="F21" s="25">
        <v>70</v>
      </c>
      <c r="G21" s="49">
        <v>99.78</v>
      </c>
      <c r="H21" s="49">
        <v>98.99</v>
      </c>
      <c r="I21" s="104">
        <v>23.95</v>
      </c>
      <c r="J21" s="25"/>
      <c r="K21" s="25">
        <v>70</v>
      </c>
      <c r="L21" s="104">
        <v>99.78</v>
      </c>
      <c r="M21" s="104">
        <v>99.11</v>
      </c>
      <c r="N21" s="104">
        <v>20</v>
      </c>
    </row>
    <row r="22" spans="1:14">
      <c r="A22" s="29">
        <v>80</v>
      </c>
      <c r="B22" s="36">
        <v>99.9</v>
      </c>
      <c r="C22" s="36">
        <v>99.56</v>
      </c>
      <c r="D22" s="57">
        <v>20</v>
      </c>
      <c r="E22" s="29"/>
      <c r="F22" s="29">
        <v>80</v>
      </c>
      <c r="G22" s="36">
        <v>99.91</v>
      </c>
      <c r="H22" s="36">
        <v>99.58</v>
      </c>
      <c r="I22" s="57">
        <v>11.78</v>
      </c>
      <c r="J22" s="29"/>
      <c r="K22" s="29">
        <v>80</v>
      </c>
      <c r="L22" s="57">
        <v>99.9</v>
      </c>
      <c r="M22" s="57">
        <v>99.58</v>
      </c>
      <c r="N22" s="57">
        <v>10</v>
      </c>
    </row>
    <row r="23" spans="1:14">
      <c r="A23" s="26">
        <v>90</v>
      </c>
      <c r="B23" s="54">
        <v>99.97</v>
      </c>
      <c r="C23" s="54">
        <v>99.86</v>
      </c>
      <c r="D23" s="55">
        <v>10</v>
      </c>
      <c r="E23" s="26"/>
      <c r="F23" s="26">
        <v>90</v>
      </c>
      <c r="G23" s="54">
        <v>99.98</v>
      </c>
      <c r="H23" s="54">
        <v>99.9</v>
      </c>
      <c r="I23" s="55">
        <v>5</v>
      </c>
      <c r="J23" s="26"/>
      <c r="K23" s="26">
        <v>90</v>
      </c>
      <c r="L23" s="55">
        <v>99.98</v>
      </c>
      <c r="M23" s="55">
        <v>99.85</v>
      </c>
      <c r="N23" s="55">
        <v>5</v>
      </c>
    </row>
    <row r="24" spans="1:14">
      <c r="A24" s="22">
        <v>95</v>
      </c>
      <c r="B24" s="35">
        <v>99.99</v>
      </c>
      <c r="C24" s="35">
        <v>99.96</v>
      </c>
      <c r="D24" s="52">
        <v>5</v>
      </c>
      <c r="E24" s="22"/>
      <c r="F24" s="22">
        <v>95</v>
      </c>
      <c r="G24" s="35">
        <v>100</v>
      </c>
      <c r="H24" s="35">
        <v>100</v>
      </c>
      <c r="I24" s="52">
        <v>3</v>
      </c>
      <c r="J24" s="22"/>
      <c r="K24" s="22">
        <v>95</v>
      </c>
      <c r="L24" s="52">
        <v>99.99</v>
      </c>
      <c r="M24" s="52">
        <v>99.96</v>
      </c>
      <c r="N24" s="52">
        <v>3</v>
      </c>
    </row>
    <row r="25" spans="1:14">
      <c r="A25" s="158" t="s">
        <v>323</v>
      </c>
    </row>
    <row r="26" spans="1:14">
      <c r="A26" s="158" t="s">
        <v>453</v>
      </c>
    </row>
    <row r="27" spans="1:14">
      <c r="A27" s="158" t="s">
        <v>469</v>
      </c>
    </row>
  </sheetData>
  <mergeCells count="4">
    <mergeCell ref="F2:I2"/>
    <mergeCell ref="K2:N2"/>
    <mergeCell ref="A2:D2"/>
    <mergeCell ref="A1:N1"/>
  </mergeCells>
  <pageMargins left="0.7" right="0.7" top="0.75" bottom="0.75" header="0.3" footer="0.3"/>
  <pageSetup paperSize="9" orientation="portrait" horizontalDpi="4294967292"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2"/>
  <sheetViews>
    <sheetView zoomScaleNormal="100" workbookViewId="0">
      <selection activeCell="A4" sqref="A4:A19"/>
    </sheetView>
  </sheetViews>
  <sheetFormatPr defaultColWidth="9" defaultRowHeight="12.75"/>
  <cols>
    <col min="1" max="1" width="23.83203125" style="28" customWidth="1"/>
    <col min="2" max="2" width="11.6640625" bestFit="1" customWidth="1"/>
    <col min="3" max="3" width="12.5" style="3" bestFit="1" customWidth="1"/>
    <col min="4" max="4" width="11.83203125" style="3" customWidth="1"/>
    <col min="5" max="5" width="21.1640625" style="3" bestFit="1" customWidth="1"/>
    <col min="6" max="6" width="17.5" style="3" bestFit="1" customWidth="1"/>
    <col min="7" max="7" width="12.6640625" style="3" customWidth="1"/>
    <col min="8" max="8" width="12.33203125" style="3" customWidth="1"/>
    <col min="9" max="9" width="12.83203125" style="3" customWidth="1"/>
    <col min="10" max="10" width="16" style="3" bestFit="1" customWidth="1"/>
    <col min="11" max="11" width="12.5" style="3" customWidth="1"/>
    <col min="12" max="12" width="14" style="3" customWidth="1"/>
    <col min="13" max="13" width="13.6640625" style="3" customWidth="1"/>
    <col min="14" max="14" width="14.1640625" style="3" customWidth="1"/>
    <col min="15" max="15" width="13.5" style="3" customWidth="1"/>
  </cols>
  <sheetData>
    <row r="1" spans="1:16" ht="30.95" customHeight="1">
      <c r="A1" s="191" t="s">
        <v>416</v>
      </c>
      <c r="B1" s="191"/>
      <c r="C1" s="191"/>
      <c r="D1" s="191"/>
      <c r="E1" s="191"/>
      <c r="F1" s="191"/>
      <c r="G1" s="191"/>
      <c r="H1" s="191"/>
      <c r="I1" s="191"/>
      <c r="J1" s="191"/>
      <c r="K1" s="191"/>
      <c r="L1" s="191"/>
      <c r="M1" s="191"/>
      <c r="N1" s="191"/>
      <c r="O1" s="191"/>
    </row>
    <row r="2" spans="1:16" s="28" customFormat="1" ht="17.45" customHeight="1">
      <c r="C2" s="206" t="s">
        <v>1</v>
      </c>
      <c r="D2" s="206"/>
      <c r="E2" s="206"/>
      <c r="F2" s="206"/>
      <c r="G2" s="206"/>
      <c r="H2" s="206"/>
      <c r="I2" s="206"/>
      <c r="J2" s="206"/>
      <c r="K2" s="206"/>
      <c r="L2" s="206"/>
      <c r="M2" s="206"/>
      <c r="N2" s="206"/>
      <c r="O2" s="206"/>
      <c r="P2" s="99"/>
    </row>
    <row r="3" spans="1:16" s="65" customFormat="1">
      <c r="B3" s="146" t="s">
        <v>455</v>
      </c>
      <c r="C3" s="27" t="s">
        <v>3</v>
      </c>
      <c r="D3" s="27" t="s">
        <v>74</v>
      </c>
      <c r="E3" s="27" t="s">
        <v>199</v>
      </c>
      <c r="F3" s="27" t="s">
        <v>200</v>
      </c>
      <c r="G3" s="27" t="s">
        <v>9</v>
      </c>
      <c r="H3" s="27" t="s">
        <v>6</v>
      </c>
      <c r="I3" s="27" t="s">
        <v>13</v>
      </c>
      <c r="J3" s="27" t="s">
        <v>201</v>
      </c>
      <c r="K3" s="27" t="s">
        <v>5</v>
      </c>
      <c r="L3" s="27" t="s">
        <v>4</v>
      </c>
      <c r="M3" s="27" t="s">
        <v>14</v>
      </c>
      <c r="N3" s="27" t="s">
        <v>7</v>
      </c>
      <c r="O3" s="27" t="s">
        <v>202</v>
      </c>
    </row>
    <row r="4" spans="1:16">
      <c r="A4" s="192" t="s">
        <v>325</v>
      </c>
      <c r="B4" s="26">
        <v>1</v>
      </c>
      <c r="C4" s="54">
        <v>0.01</v>
      </c>
      <c r="D4" s="54">
        <v>0.43</v>
      </c>
      <c r="E4" s="54">
        <v>0.21</v>
      </c>
      <c r="F4" s="54">
        <v>-0.01</v>
      </c>
      <c r="G4" s="54">
        <v>-0.39</v>
      </c>
      <c r="H4" s="54">
        <v>1.08</v>
      </c>
      <c r="I4" s="54">
        <v>0.46</v>
      </c>
      <c r="J4" s="54">
        <v>0.42</v>
      </c>
      <c r="K4" s="54">
        <v>1.25</v>
      </c>
      <c r="L4" s="54">
        <v>-1.97</v>
      </c>
      <c r="M4" s="54">
        <v>0.84</v>
      </c>
      <c r="N4" s="54">
        <v>-0.39</v>
      </c>
      <c r="O4" s="54">
        <v>0.43</v>
      </c>
    </row>
    <row r="5" spans="1:16">
      <c r="A5" s="192"/>
      <c r="B5" s="29">
        <v>2</v>
      </c>
      <c r="C5" s="36">
        <v>0.05</v>
      </c>
      <c r="D5" s="36">
        <v>0.87</v>
      </c>
      <c r="E5" s="36">
        <v>0.45</v>
      </c>
      <c r="F5" s="36">
        <v>-0.01</v>
      </c>
      <c r="G5" s="36">
        <v>-1.17</v>
      </c>
      <c r="H5" s="36">
        <v>2.29</v>
      </c>
      <c r="I5" s="36">
        <v>0.46</v>
      </c>
      <c r="J5" s="36">
        <v>1.19</v>
      </c>
      <c r="K5" s="36">
        <v>2.96</v>
      </c>
      <c r="L5" s="36">
        <v>-4.93</v>
      </c>
      <c r="M5" s="36">
        <v>1.95</v>
      </c>
      <c r="N5" s="36">
        <v>-0.77</v>
      </c>
      <c r="O5" s="36">
        <v>0.85</v>
      </c>
    </row>
    <row r="6" spans="1:16">
      <c r="A6" s="192"/>
      <c r="B6" s="29">
        <v>5</v>
      </c>
      <c r="C6" s="36">
        <v>0.47</v>
      </c>
      <c r="D6" s="36">
        <v>2.31</v>
      </c>
      <c r="E6" s="36">
        <v>0.63</v>
      </c>
      <c r="F6" s="36">
        <v>-0.03</v>
      </c>
      <c r="G6" s="36">
        <v>-2.74</v>
      </c>
      <c r="H6" s="36">
        <v>4.2</v>
      </c>
      <c r="I6" s="36">
        <v>0.93</v>
      </c>
      <c r="J6" s="36">
        <v>2.99</v>
      </c>
      <c r="K6" s="36">
        <v>5.27</v>
      </c>
      <c r="L6" s="36">
        <v>-11.84</v>
      </c>
      <c r="M6" s="36">
        <v>4.74</v>
      </c>
      <c r="N6" s="36">
        <v>-1.93</v>
      </c>
      <c r="O6" s="36">
        <v>2.0499999999999998</v>
      </c>
    </row>
    <row r="7" spans="1:16">
      <c r="A7" s="192"/>
      <c r="B7" s="29">
        <v>10</v>
      </c>
      <c r="C7" s="36">
        <v>2.72</v>
      </c>
      <c r="D7" s="36">
        <v>4.51</v>
      </c>
      <c r="E7" s="36">
        <v>0.63</v>
      </c>
      <c r="F7" s="36">
        <v>0.56000000000000005</v>
      </c>
      <c r="G7" s="36">
        <v>-5.08</v>
      </c>
      <c r="H7" s="36">
        <v>8.52</v>
      </c>
      <c r="I7" s="36">
        <v>2.3199999999999998</v>
      </c>
      <c r="J7" s="36">
        <v>4.78</v>
      </c>
      <c r="K7" s="36">
        <v>0.21</v>
      </c>
      <c r="L7" s="36">
        <v>-21.01</v>
      </c>
      <c r="M7" s="36">
        <v>10.29</v>
      </c>
      <c r="N7" s="36">
        <v>-3.86</v>
      </c>
      <c r="O7" s="36">
        <v>6.93</v>
      </c>
    </row>
    <row r="8" spans="1:16">
      <c r="A8" s="192"/>
      <c r="B8" s="29">
        <v>15</v>
      </c>
      <c r="C8" s="36">
        <v>4.26</v>
      </c>
      <c r="D8" s="36">
        <v>6.04</v>
      </c>
      <c r="E8" s="36">
        <v>0.63</v>
      </c>
      <c r="F8" s="36">
        <v>0.91</v>
      </c>
      <c r="G8" s="36">
        <v>-7.82</v>
      </c>
      <c r="H8" s="36">
        <v>11.46</v>
      </c>
      <c r="I8" s="36">
        <v>3.25</v>
      </c>
      <c r="J8" s="36">
        <v>6.92</v>
      </c>
      <c r="K8" s="36">
        <v>1.54</v>
      </c>
      <c r="L8" s="36">
        <v>-17.28</v>
      </c>
      <c r="M8" s="36">
        <v>14.37</v>
      </c>
      <c r="N8" s="36">
        <v>-5.79</v>
      </c>
      <c r="O8" s="36">
        <v>10.8</v>
      </c>
    </row>
    <row r="9" spans="1:16">
      <c r="A9" s="192"/>
      <c r="B9" s="29">
        <v>20</v>
      </c>
      <c r="C9" s="36">
        <v>7.05</v>
      </c>
      <c r="D9" s="36">
        <v>9.52</v>
      </c>
      <c r="E9" s="36">
        <v>0.63</v>
      </c>
      <c r="F9" s="36">
        <v>0.92</v>
      </c>
      <c r="G9" s="36">
        <v>24.85</v>
      </c>
      <c r="H9" s="36">
        <v>15.89</v>
      </c>
      <c r="I9" s="36">
        <v>4.17</v>
      </c>
      <c r="J9" s="36">
        <v>9.1300000000000008</v>
      </c>
      <c r="K9" s="36">
        <v>6.91</v>
      </c>
      <c r="L9" s="36">
        <v>-6.78</v>
      </c>
      <c r="M9" s="36">
        <v>16.86</v>
      </c>
      <c r="N9" s="36">
        <v>-7.73</v>
      </c>
      <c r="O9" s="36">
        <v>14.67</v>
      </c>
    </row>
    <row r="10" spans="1:16">
      <c r="A10" s="192"/>
      <c r="B10" s="29">
        <v>25</v>
      </c>
      <c r="C10" s="36">
        <v>10.93</v>
      </c>
      <c r="D10" s="36">
        <v>13.72</v>
      </c>
      <c r="E10" s="36">
        <v>0.63</v>
      </c>
      <c r="F10" s="36">
        <v>1.89</v>
      </c>
      <c r="G10" s="36">
        <v>-10.23</v>
      </c>
      <c r="H10" s="36">
        <v>19.59</v>
      </c>
      <c r="I10" s="36">
        <v>5.56</v>
      </c>
      <c r="J10" s="36">
        <v>12.2</v>
      </c>
      <c r="K10" s="36">
        <v>15.94</v>
      </c>
      <c r="L10" s="36">
        <v>1.02</v>
      </c>
      <c r="M10" s="36">
        <v>18.97</v>
      </c>
      <c r="N10" s="36">
        <v>-9.4600000000000009</v>
      </c>
      <c r="O10" s="36">
        <v>10.17</v>
      </c>
    </row>
    <row r="11" spans="1:16">
      <c r="A11" s="192"/>
      <c r="B11" s="29">
        <v>30</v>
      </c>
      <c r="C11" s="36">
        <v>16.23</v>
      </c>
      <c r="D11" s="36">
        <v>20.2</v>
      </c>
      <c r="E11" s="36">
        <v>0.63</v>
      </c>
      <c r="F11" s="36">
        <v>4.5</v>
      </c>
      <c r="G11" s="36">
        <v>-352.04</v>
      </c>
      <c r="H11" s="36">
        <v>25.2</v>
      </c>
      <c r="I11" s="36">
        <v>3.7</v>
      </c>
      <c r="J11" s="36">
        <v>17.27</v>
      </c>
      <c r="K11" s="36">
        <v>21.98</v>
      </c>
      <c r="L11" s="36">
        <v>2.5</v>
      </c>
      <c r="M11" s="36">
        <v>23.99</v>
      </c>
      <c r="N11" s="36">
        <v>-10.94</v>
      </c>
      <c r="O11" s="36">
        <v>17.41</v>
      </c>
    </row>
    <row r="12" spans="1:16">
      <c r="A12" s="192"/>
      <c r="B12" s="29">
        <v>40</v>
      </c>
      <c r="C12" s="36">
        <v>24.13</v>
      </c>
      <c r="D12" s="36">
        <v>30.18</v>
      </c>
      <c r="E12" s="36">
        <v>0.63</v>
      </c>
      <c r="F12" s="36">
        <v>14.3</v>
      </c>
      <c r="G12" s="36">
        <v>-389.31</v>
      </c>
      <c r="H12" s="36">
        <v>34.36</v>
      </c>
      <c r="I12" s="36">
        <v>24.68</v>
      </c>
      <c r="J12" s="36">
        <v>25.91</v>
      </c>
      <c r="K12" s="36">
        <v>31.83</v>
      </c>
      <c r="L12" s="36">
        <v>21.07</v>
      </c>
      <c r="M12" s="36">
        <v>29.99</v>
      </c>
      <c r="N12" s="36">
        <v>-8.57</v>
      </c>
      <c r="O12" s="36">
        <v>24.23</v>
      </c>
    </row>
    <row r="13" spans="1:16">
      <c r="A13" s="192"/>
      <c r="B13" s="29">
        <v>50</v>
      </c>
      <c r="C13" s="36">
        <v>33.22</v>
      </c>
      <c r="D13" s="36">
        <v>41.52</v>
      </c>
      <c r="E13" s="36">
        <v>0.63</v>
      </c>
      <c r="F13" s="36">
        <v>22.78</v>
      </c>
      <c r="G13" s="36">
        <v>-341.5</v>
      </c>
      <c r="H13" s="36">
        <v>39.29</v>
      </c>
      <c r="I13" s="36">
        <v>27.37</v>
      </c>
      <c r="J13" s="36">
        <v>33.880000000000003</v>
      </c>
      <c r="K13" s="36">
        <v>30.68</v>
      </c>
      <c r="L13" s="36">
        <v>19.21</v>
      </c>
      <c r="M13" s="36">
        <v>41.65</v>
      </c>
      <c r="N13" s="36">
        <v>-1.1200000000000001</v>
      </c>
      <c r="O13" s="36">
        <v>30.74</v>
      </c>
    </row>
    <row r="14" spans="1:16">
      <c r="A14" s="192"/>
      <c r="B14" s="29">
        <v>60</v>
      </c>
      <c r="C14" s="36">
        <v>44.42</v>
      </c>
      <c r="D14" s="36">
        <v>53.25</v>
      </c>
      <c r="E14" s="36">
        <v>0.63</v>
      </c>
      <c r="F14" s="36">
        <v>35.17</v>
      </c>
      <c r="G14" s="36">
        <v>-112.06</v>
      </c>
      <c r="H14" s="36">
        <v>51.59</v>
      </c>
      <c r="I14" s="36">
        <v>49.95</v>
      </c>
      <c r="J14" s="36">
        <v>45.39</v>
      </c>
      <c r="K14" s="36">
        <v>35.4</v>
      </c>
      <c r="L14" s="36">
        <v>36.03</v>
      </c>
      <c r="M14" s="36">
        <v>52.03</v>
      </c>
      <c r="N14" s="36">
        <v>28.5</v>
      </c>
      <c r="O14" s="36">
        <v>49.85</v>
      </c>
    </row>
    <row r="15" spans="1:16">
      <c r="A15" s="192"/>
      <c r="B15" s="29">
        <v>70</v>
      </c>
      <c r="C15" s="36">
        <v>55.87</v>
      </c>
      <c r="D15" s="36">
        <v>62.32</v>
      </c>
      <c r="E15" s="36">
        <v>0.63</v>
      </c>
      <c r="F15" s="36">
        <v>47.61</v>
      </c>
      <c r="G15" s="36">
        <v>-87.96</v>
      </c>
      <c r="H15" s="36">
        <v>59.49</v>
      </c>
      <c r="I15" s="36">
        <v>57.74</v>
      </c>
      <c r="J15" s="36">
        <v>53.76</v>
      </c>
      <c r="K15" s="36">
        <v>45.56</v>
      </c>
      <c r="L15" s="36">
        <v>52.62</v>
      </c>
      <c r="M15" s="36">
        <v>60.94</v>
      </c>
      <c r="N15" s="36">
        <v>3.44</v>
      </c>
      <c r="O15" s="36">
        <v>62.11</v>
      </c>
    </row>
    <row r="16" spans="1:16">
      <c r="A16" s="192"/>
      <c r="B16" s="29">
        <v>80</v>
      </c>
      <c r="C16" s="36">
        <v>67.989999999999995</v>
      </c>
      <c r="D16" s="36">
        <v>72.14</v>
      </c>
      <c r="E16" s="36">
        <v>0.63</v>
      </c>
      <c r="F16" s="36">
        <v>62.28</v>
      </c>
      <c r="G16" s="36">
        <v>-33.96</v>
      </c>
      <c r="H16" s="36">
        <v>69.69</v>
      </c>
      <c r="I16" s="36">
        <v>78.12</v>
      </c>
      <c r="J16" s="36">
        <v>69.5</v>
      </c>
      <c r="K16" s="36">
        <v>63.59</v>
      </c>
      <c r="L16" s="36">
        <v>65.45</v>
      </c>
      <c r="M16" s="36">
        <v>70.209999999999994</v>
      </c>
      <c r="N16" s="36">
        <v>36.86</v>
      </c>
      <c r="O16" s="36">
        <v>65.78</v>
      </c>
    </row>
    <row r="17" spans="1:15">
      <c r="A17" s="192"/>
      <c r="B17" s="29">
        <v>90</v>
      </c>
      <c r="C17" s="36">
        <v>81.69</v>
      </c>
      <c r="D17" s="36">
        <v>82.74</v>
      </c>
      <c r="E17" s="36">
        <v>0.63</v>
      </c>
      <c r="F17" s="36">
        <v>77.97</v>
      </c>
      <c r="G17" s="36">
        <v>-15.61</v>
      </c>
      <c r="H17" s="36">
        <v>80.48</v>
      </c>
      <c r="I17" s="36">
        <v>83.18</v>
      </c>
      <c r="J17" s="36">
        <v>83.71</v>
      </c>
      <c r="K17" s="36">
        <v>74.17</v>
      </c>
      <c r="L17" s="36">
        <v>82.75</v>
      </c>
      <c r="M17" s="36">
        <v>83.9</v>
      </c>
      <c r="N17" s="36">
        <v>58.33</v>
      </c>
      <c r="O17" s="36">
        <v>77.2</v>
      </c>
    </row>
    <row r="18" spans="1:15">
      <c r="A18" s="192"/>
      <c r="B18" s="29">
        <v>95</v>
      </c>
      <c r="C18" s="36">
        <v>89.1</v>
      </c>
      <c r="D18" s="36">
        <v>88.2</v>
      </c>
      <c r="E18" s="36">
        <v>0.63</v>
      </c>
      <c r="F18" s="36">
        <v>87.35</v>
      </c>
      <c r="G18" s="36">
        <v>32.9</v>
      </c>
      <c r="H18" s="36">
        <v>87.08</v>
      </c>
      <c r="I18" s="36">
        <v>89.06</v>
      </c>
      <c r="J18" s="36">
        <v>88.87</v>
      </c>
      <c r="K18" s="36">
        <v>85.29</v>
      </c>
      <c r="L18" s="36">
        <v>92.13</v>
      </c>
      <c r="M18" s="36">
        <v>89.75</v>
      </c>
      <c r="N18" s="36">
        <v>74.010000000000005</v>
      </c>
      <c r="O18" s="36">
        <v>88.36</v>
      </c>
    </row>
    <row r="19" spans="1:15">
      <c r="A19" s="192"/>
      <c r="B19" s="20">
        <v>99</v>
      </c>
      <c r="C19" s="37">
        <v>96.76</v>
      </c>
      <c r="D19" s="37">
        <v>96.37</v>
      </c>
      <c r="E19" s="37">
        <v>0.63</v>
      </c>
      <c r="F19" s="37">
        <v>96.49</v>
      </c>
      <c r="G19" s="37">
        <v>81.96</v>
      </c>
      <c r="H19" s="37">
        <v>96.22</v>
      </c>
      <c r="I19" s="37">
        <v>96.68</v>
      </c>
      <c r="J19" s="37">
        <v>97.02</v>
      </c>
      <c r="K19" s="37">
        <v>95.73</v>
      </c>
      <c r="L19" s="37">
        <v>99.95</v>
      </c>
      <c r="M19" s="37">
        <v>96.88</v>
      </c>
      <c r="N19" s="37">
        <v>90.69</v>
      </c>
      <c r="O19" s="37">
        <v>98.29</v>
      </c>
    </row>
    <row r="20" spans="1:15">
      <c r="A20" s="158" t="s">
        <v>470</v>
      </c>
    </row>
    <row r="21" spans="1:15">
      <c r="A21" s="158" t="s">
        <v>453</v>
      </c>
      <c r="B21" s="120"/>
    </row>
    <row r="22" spans="1:15">
      <c r="A22" s="167" t="s">
        <v>471</v>
      </c>
      <c r="B22" s="133"/>
      <c r="C22" s="147"/>
      <c r="D22" s="147"/>
      <c r="E22" s="147"/>
      <c r="F22" s="147"/>
      <c r="G22" s="147"/>
      <c r="H22" s="147"/>
      <c r="I22" s="147"/>
      <c r="J22" s="147"/>
      <c r="K22" s="147"/>
      <c r="L22" s="147"/>
      <c r="M22" s="147"/>
    </row>
  </sheetData>
  <mergeCells count="3">
    <mergeCell ref="A1:O1"/>
    <mergeCell ref="A4:A19"/>
    <mergeCell ref="C2:O2"/>
  </mergeCells>
  <pageMargins left="0.7" right="0.7" top="0.75" bottom="0.75" header="0.3" footer="0.3"/>
  <pageSetup paperSize="9" orientation="portrait" horizontalDpi="4294967292"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46"/>
  <sheetViews>
    <sheetView workbookViewId="0">
      <selection activeCell="B13" sqref="B13"/>
    </sheetView>
  </sheetViews>
  <sheetFormatPr defaultColWidth="9" defaultRowHeight="12.75"/>
  <cols>
    <col min="1" max="1" width="30.33203125" bestFit="1" customWidth="1"/>
    <col min="2" max="2" width="13.83203125" bestFit="1" customWidth="1"/>
    <col min="3" max="3" width="20.33203125" style="3" bestFit="1" customWidth="1"/>
    <col min="4" max="4" width="13.33203125" style="2" bestFit="1" customWidth="1"/>
    <col min="5" max="5" width="15.33203125" style="2" bestFit="1" customWidth="1"/>
    <col min="6" max="6" width="23.6640625" bestFit="1" customWidth="1"/>
    <col min="7" max="7" width="20.6640625" style="3" bestFit="1" customWidth="1"/>
  </cols>
  <sheetData>
    <row r="1" spans="1:24" s="120" customFormat="1" ht="30.95" customHeight="1">
      <c r="A1" s="191" t="s">
        <v>439</v>
      </c>
      <c r="B1" s="191"/>
      <c r="C1" s="191"/>
      <c r="D1" s="191"/>
      <c r="E1" s="191"/>
      <c r="F1" s="191"/>
      <c r="G1" s="191"/>
      <c r="H1" s="169"/>
      <c r="I1" s="47"/>
      <c r="J1" s="47"/>
      <c r="K1" s="47"/>
      <c r="L1" s="47"/>
      <c r="M1" s="47"/>
      <c r="N1" s="47"/>
      <c r="O1" s="47"/>
    </row>
    <row r="2" spans="1:24">
      <c r="A2" s="211" t="s">
        <v>182</v>
      </c>
      <c r="B2" s="212"/>
      <c r="C2" s="212"/>
      <c r="D2" s="212"/>
      <c r="E2" s="212"/>
      <c r="F2" s="212"/>
      <c r="G2" s="212"/>
      <c r="H2" s="61"/>
      <c r="L2" s="61"/>
      <c r="M2" s="61"/>
      <c r="N2" s="61"/>
      <c r="O2" s="61"/>
      <c r="P2" s="61"/>
      <c r="Q2" s="61"/>
      <c r="R2" s="61"/>
      <c r="S2" s="61"/>
      <c r="T2" s="61"/>
      <c r="U2" s="61"/>
      <c r="V2" s="61"/>
      <c r="W2" s="61"/>
      <c r="X2" s="61"/>
    </row>
    <row r="3" spans="1:24">
      <c r="A3" s="121" t="s">
        <v>197</v>
      </c>
      <c r="B3" s="122" t="s">
        <v>311</v>
      </c>
      <c r="C3" s="123" t="s">
        <v>312</v>
      </c>
      <c r="D3" s="124" t="s">
        <v>162</v>
      </c>
      <c r="E3" s="124" t="s">
        <v>163</v>
      </c>
      <c r="F3" s="122" t="s">
        <v>215</v>
      </c>
      <c r="G3" s="123" t="s">
        <v>438</v>
      </c>
      <c r="H3" s="61"/>
      <c r="L3" s="61"/>
      <c r="M3" s="61"/>
      <c r="N3" s="61"/>
      <c r="O3" s="61"/>
      <c r="P3" s="61"/>
      <c r="Q3" s="61"/>
      <c r="R3" s="61"/>
      <c r="S3" s="61"/>
      <c r="T3" s="61"/>
      <c r="U3" s="61"/>
      <c r="V3" s="61"/>
      <c r="W3" s="61"/>
      <c r="X3" s="61"/>
    </row>
    <row r="4" spans="1:24">
      <c r="A4" s="168" t="s">
        <v>403</v>
      </c>
      <c r="B4" s="29">
        <v>52.53</v>
      </c>
      <c r="C4" s="36">
        <v>36.42</v>
      </c>
      <c r="D4" s="57">
        <v>99144.55</v>
      </c>
      <c r="E4" s="57">
        <v>52960.13</v>
      </c>
      <c r="F4" s="29">
        <v>-8.11</v>
      </c>
      <c r="G4" s="36">
        <v>-8.15</v>
      </c>
      <c r="H4" s="61"/>
      <c r="L4" s="61"/>
      <c r="M4" s="64"/>
      <c r="N4" s="102"/>
      <c r="O4" s="102"/>
      <c r="P4" s="102"/>
      <c r="Q4" s="64"/>
      <c r="R4" s="102"/>
      <c r="S4" s="102"/>
      <c r="T4" s="102"/>
      <c r="U4" s="64"/>
      <c r="V4" s="102"/>
      <c r="W4" s="102"/>
      <c r="X4" s="102"/>
    </row>
    <row r="5" spans="1:24">
      <c r="A5" s="107" t="s">
        <v>404</v>
      </c>
      <c r="B5" s="25">
        <v>26.33</v>
      </c>
      <c r="C5" s="49">
        <v>30.29</v>
      </c>
      <c r="D5" s="104">
        <v>12421.63</v>
      </c>
      <c r="E5" s="104">
        <v>10265.59</v>
      </c>
      <c r="F5" s="25">
        <v>-11.06</v>
      </c>
      <c r="G5" s="49">
        <v>-10.88</v>
      </c>
      <c r="H5" s="61"/>
      <c r="L5" s="61"/>
      <c r="M5" s="25"/>
      <c r="N5" s="104"/>
      <c r="O5" s="104"/>
      <c r="P5" s="104"/>
      <c r="Q5" s="25"/>
      <c r="R5" s="104"/>
      <c r="S5" s="104"/>
      <c r="T5" s="104"/>
      <c r="U5" s="25"/>
      <c r="V5" s="104"/>
      <c r="W5" s="104"/>
      <c r="X5" s="104"/>
    </row>
    <row r="6" spans="1:24">
      <c r="A6" s="168" t="s">
        <v>405</v>
      </c>
      <c r="B6" s="29">
        <v>9.3000000000000007</v>
      </c>
      <c r="C6" s="36">
        <v>12.42</v>
      </c>
      <c r="D6" s="57">
        <v>3509.81</v>
      </c>
      <c r="E6" s="57">
        <v>3310.71</v>
      </c>
      <c r="F6" s="29">
        <v>-13.41</v>
      </c>
      <c r="G6" s="36">
        <v>-13.28</v>
      </c>
      <c r="H6" s="61"/>
      <c r="L6" s="61"/>
      <c r="M6" s="25"/>
      <c r="N6" s="104"/>
      <c r="O6" s="104"/>
      <c r="P6" s="104"/>
      <c r="Q6" s="25"/>
      <c r="R6" s="104"/>
      <c r="S6" s="104"/>
      <c r="T6" s="104"/>
      <c r="U6" s="25"/>
      <c r="V6" s="104"/>
      <c r="W6" s="104"/>
      <c r="X6" s="104"/>
    </row>
    <row r="7" spans="1:24">
      <c r="A7" s="107" t="s">
        <v>406</v>
      </c>
      <c r="B7" s="25">
        <v>6.75</v>
      </c>
      <c r="C7" s="49">
        <v>9.84</v>
      </c>
      <c r="D7" s="104">
        <v>1273.6400000000001</v>
      </c>
      <c r="E7" s="104">
        <v>1179.04</v>
      </c>
      <c r="F7" s="25">
        <v>-15.97</v>
      </c>
      <c r="G7" s="49">
        <v>-15.23</v>
      </c>
      <c r="H7" s="61"/>
      <c r="L7" s="61"/>
      <c r="M7" s="25"/>
      <c r="N7" s="104"/>
      <c r="O7" s="104"/>
      <c r="P7" s="104"/>
      <c r="Q7" s="25"/>
      <c r="R7" s="104"/>
      <c r="S7" s="104"/>
      <c r="T7" s="104"/>
      <c r="U7" s="25"/>
      <c r="V7" s="104"/>
      <c r="W7" s="104"/>
      <c r="X7" s="104"/>
    </row>
    <row r="8" spans="1:24">
      <c r="A8" s="168" t="s">
        <v>407</v>
      </c>
      <c r="B8" s="29">
        <v>2.52</v>
      </c>
      <c r="C8" s="36">
        <v>4.24</v>
      </c>
      <c r="D8" s="57">
        <v>475.05</v>
      </c>
      <c r="E8" s="57">
        <v>457.93</v>
      </c>
      <c r="F8" s="36">
        <v>-21.7</v>
      </c>
      <c r="G8" s="36">
        <v>-19.16</v>
      </c>
      <c r="H8" s="61"/>
      <c r="L8" s="61"/>
      <c r="M8" s="25"/>
      <c r="N8" s="104"/>
      <c r="O8" s="104"/>
      <c r="P8" s="104"/>
      <c r="Q8" s="25"/>
      <c r="R8" s="104"/>
      <c r="S8" s="104"/>
      <c r="T8" s="104"/>
      <c r="U8" s="25"/>
      <c r="V8" s="104"/>
      <c r="W8" s="104"/>
      <c r="X8" s="104"/>
    </row>
    <row r="9" spans="1:24">
      <c r="A9" s="107" t="s">
        <v>408</v>
      </c>
      <c r="B9" s="25">
        <v>1.18</v>
      </c>
      <c r="C9" s="49">
        <v>2.48</v>
      </c>
      <c r="D9" s="104">
        <v>221.81</v>
      </c>
      <c r="E9" s="104">
        <v>216.5</v>
      </c>
      <c r="F9" s="25">
        <v>-28.84</v>
      </c>
      <c r="G9" s="49">
        <v>-24.65</v>
      </c>
      <c r="H9" s="61"/>
      <c r="L9" s="61"/>
      <c r="M9" s="25"/>
      <c r="N9" s="104"/>
      <c r="O9" s="104"/>
      <c r="P9" s="104"/>
      <c r="Q9" s="25"/>
      <c r="R9" s="104"/>
      <c r="S9" s="104"/>
      <c r="T9" s="104"/>
      <c r="U9" s="25"/>
      <c r="V9" s="104"/>
      <c r="W9" s="104"/>
      <c r="X9" s="104"/>
    </row>
    <row r="10" spans="1:24">
      <c r="A10" s="168" t="s">
        <v>409</v>
      </c>
      <c r="B10" s="29">
        <v>0.62</v>
      </c>
      <c r="C10" s="36">
        <v>1.62</v>
      </c>
      <c r="D10" s="57">
        <v>116.09</v>
      </c>
      <c r="E10" s="57">
        <v>113</v>
      </c>
      <c r="F10" s="29">
        <v>-38.56</v>
      </c>
      <c r="G10" s="36">
        <v>-30.27</v>
      </c>
      <c r="H10" s="61"/>
      <c r="L10" s="61"/>
      <c r="M10" s="25"/>
      <c r="N10" s="104"/>
      <c r="O10" s="104"/>
      <c r="P10" s="104"/>
      <c r="Q10" s="25"/>
      <c r="R10" s="104"/>
      <c r="S10" s="104"/>
      <c r="T10" s="104"/>
      <c r="U10" s="25"/>
      <c r="V10" s="104"/>
      <c r="W10" s="104"/>
      <c r="X10" s="104"/>
    </row>
    <row r="11" spans="1:24">
      <c r="A11" s="107" t="s">
        <v>410</v>
      </c>
      <c r="B11" s="25">
        <v>0.35</v>
      </c>
      <c r="C11" s="49">
        <v>0.96</v>
      </c>
      <c r="D11" s="104">
        <v>65.66</v>
      </c>
      <c r="E11" s="104">
        <v>65</v>
      </c>
      <c r="F11" s="25">
        <v>-49.48</v>
      </c>
      <c r="G11" s="49">
        <v>-33.51</v>
      </c>
      <c r="H11" s="61"/>
      <c r="L11" s="61"/>
      <c r="M11" s="25"/>
      <c r="N11" s="104"/>
      <c r="O11" s="104"/>
      <c r="P11" s="104"/>
      <c r="Q11" s="25"/>
      <c r="R11" s="104"/>
      <c r="S11" s="104"/>
      <c r="T11" s="104"/>
      <c r="U11" s="25"/>
      <c r="V11" s="104"/>
      <c r="W11" s="104"/>
      <c r="X11" s="104"/>
    </row>
    <row r="12" spans="1:24">
      <c r="A12" s="168" t="s">
        <v>411</v>
      </c>
      <c r="B12" s="29">
        <v>0.21</v>
      </c>
      <c r="C12" s="36">
        <v>0.76</v>
      </c>
      <c r="D12" s="57">
        <v>39.869999999999997</v>
      </c>
      <c r="E12" s="57">
        <v>40</v>
      </c>
      <c r="F12" s="29">
        <v>-64.28</v>
      </c>
      <c r="G12" s="36">
        <v>-41.52</v>
      </c>
      <c r="H12" s="61"/>
      <c r="L12" s="61"/>
      <c r="M12" s="25"/>
      <c r="N12" s="104"/>
      <c r="O12" s="104"/>
      <c r="P12" s="104"/>
      <c r="Q12" s="25"/>
      <c r="R12" s="104"/>
      <c r="S12" s="104"/>
      <c r="T12" s="104"/>
      <c r="U12" s="25"/>
      <c r="V12" s="104"/>
      <c r="W12" s="104"/>
      <c r="X12" s="104"/>
    </row>
    <row r="13" spans="1:24">
      <c r="A13" s="107" t="s">
        <v>412</v>
      </c>
      <c r="B13" s="25">
        <v>0.13</v>
      </c>
      <c r="C13" s="49">
        <v>0.52</v>
      </c>
      <c r="D13" s="104">
        <v>24.25</v>
      </c>
      <c r="E13" s="104">
        <v>25</v>
      </c>
      <c r="F13" s="25">
        <v>-83.33</v>
      </c>
      <c r="G13" s="49">
        <v>-45.51</v>
      </c>
      <c r="H13" s="61"/>
      <c r="L13" s="61"/>
      <c r="M13" s="25"/>
      <c r="N13" s="104"/>
      <c r="O13" s="104"/>
      <c r="P13" s="104"/>
      <c r="Q13" s="25"/>
      <c r="R13" s="104"/>
      <c r="S13" s="104"/>
      <c r="T13" s="104"/>
      <c r="U13" s="25"/>
      <c r="V13" s="104"/>
      <c r="W13" s="104"/>
      <c r="X13" s="104"/>
    </row>
    <row r="14" spans="1:24">
      <c r="A14" s="170" t="s">
        <v>413</v>
      </c>
      <c r="B14" s="20">
        <v>7.0000000000000007E-2</v>
      </c>
      <c r="C14" s="37">
        <v>0.3</v>
      </c>
      <c r="D14" s="59">
        <v>13.41</v>
      </c>
      <c r="E14" s="59">
        <v>13</v>
      </c>
      <c r="F14" s="20">
        <v>-100</v>
      </c>
      <c r="G14" s="37">
        <v>-50.96</v>
      </c>
      <c r="H14" s="61"/>
      <c r="L14" s="61"/>
      <c r="M14" s="25"/>
      <c r="N14" s="104"/>
      <c r="O14" s="104"/>
      <c r="P14" s="104"/>
      <c r="Q14" s="25"/>
      <c r="R14" s="104"/>
      <c r="S14" s="104"/>
      <c r="T14" s="104"/>
      <c r="U14" s="25"/>
      <c r="V14" s="104"/>
      <c r="W14" s="104"/>
      <c r="X14" s="104"/>
    </row>
    <row r="15" spans="1:24">
      <c r="A15" s="20" t="s">
        <v>414</v>
      </c>
      <c r="B15" s="20">
        <v>0.02</v>
      </c>
      <c r="C15" s="37">
        <v>0.1</v>
      </c>
      <c r="D15" s="59">
        <v>7.22</v>
      </c>
      <c r="E15" s="59">
        <v>10</v>
      </c>
      <c r="F15" s="20">
        <v>-100</v>
      </c>
      <c r="G15" s="37">
        <v>-63.39</v>
      </c>
      <c r="H15" s="61"/>
      <c r="L15" s="61"/>
      <c r="M15" s="25"/>
      <c r="N15" s="104"/>
      <c r="O15" s="104"/>
      <c r="P15" s="104"/>
      <c r="Q15" s="25"/>
      <c r="R15" s="104"/>
      <c r="S15" s="104"/>
      <c r="T15" s="104"/>
      <c r="U15" s="25"/>
      <c r="V15" s="104"/>
      <c r="W15" s="104"/>
      <c r="X15" s="104"/>
    </row>
    <row r="16" spans="1:24">
      <c r="A16" s="22"/>
      <c r="B16" s="22"/>
      <c r="C16" s="35"/>
      <c r="D16" s="52"/>
      <c r="E16" s="52"/>
      <c r="F16" s="22"/>
      <c r="G16" s="35"/>
      <c r="H16" s="61"/>
      <c r="L16" s="61"/>
      <c r="M16" s="25"/>
      <c r="N16" s="104"/>
      <c r="O16" s="104"/>
      <c r="P16" s="104"/>
      <c r="Q16" s="25"/>
      <c r="R16" s="104"/>
      <c r="S16" s="104"/>
      <c r="T16" s="104"/>
      <c r="U16" s="25"/>
      <c r="V16" s="104"/>
      <c r="W16" s="104"/>
      <c r="X16" s="104"/>
    </row>
    <row r="17" spans="1:24">
      <c r="A17" s="207" t="s">
        <v>314</v>
      </c>
      <c r="B17" s="208"/>
      <c r="C17" s="208"/>
      <c r="D17" s="208"/>
      <c r="E17" s="208"/>
      <c r="F17" s="208"/>
      <c r="G17" s="208"/>
      <c r="H17" s="61"/>
      <c r="L17" s="61"/>
      <c r="M17" s="25"/>
      <c r="N17" s="104"/>
      <c r="O17" s="104"/>
      <c r="P17" s="104"/>
      <c r="Q17" s="25"/>
      <c r="R17" s="104"/>
      <c r="S17" s="104"/>
      <c r="T17" s="104"/>
      <c r="U17" s="25"/>
      <c r="V17" s="104"/>
      <c r="W17" s="104"/>
      <c r="X17" s="104"/>
    </row>
    <row r="18" spans="1:24" s="120" customFormat="1">
      <c r="A18" s="121" t="s">
        <v>197</v>
      </c>
      <c r="B18" s="122" t="s">
        <v>311</v>
      </c>
      <c r="C18" s="123" t="s">
        <v>312</v>
      </c>
      <c r="D18" s="124" t="s">
        <v>162</v>
      </c>
      <c r="E18" s="124" t="s">
        <v>163</v>
      </c>
      <c r="F18" s="122" t="s">
        <v>215</v>
      </c>
      <c r="G18" s="123" t="s">
        <v>438</v>
      </c>
      <c r="H18" s="61"/>
      <c r="L18" s="61"/>
      <c r="M18" s="61"/>
      <c r="N18" s="61"/>
      <c r="O18" s="61"/>
      <c r="P18" s="61"/>
      <c r="Q18" s="61"/>
      <c r="R18" s="61"/>
      <c r="S18" s="61"/>
      <c r="T18" s="61"/>
      <c r="U18" s="61"/>
      <c r="V18" s="61"/>
      <c r="W18" s="61"/>
      <c r="X18" s="61"/>
    </row>
    <row r="19" spans="1:24">
      <c r="A19" s="107" t="s">
        <v>403</v>
      </c>
      <c r="B19" s="25">
        <v>56.91</v>
      </c>
      <c r="C19" s="49">
        <v>34.89</v>
      </c>
      <c r="D19" s="104">
        <v>75507.3</v>
      </c>
      <c r="E19" s="104">
        <v>36110.26</v>
      </c>
      <c r="F19" s="25">
        <v>-7.91</v>
      </c>
      <c r="G19" s="49">
        <v>-9.2100000000000009</v>
      </c>
      <c r="H19" s="61"/>
      <c r="L19" s="61"/>
      <c r="M19" s="25"/>
      <c r="N19" s="104"/>
      <c r="O19" s="104"/>
      <c r="P19" s="104"/>
      <c r="Q19" s="25"/>
      <c r="R19" s="104"/>
      <c r="S19" s="104"/>
      <c r="T19" s="104"/>
      <c r="U19" s="25"/>
      <c r="V19" s="104"/>
      <c r="W19" s="104"/>
      <c r="X19" s="104"/>
    </row>
    <row r="20" spans="1:24">
      <c r="A20" s="168" t="s">
        <v>404</v>
      </c>
      <c r="B20" s="29">
        <v>22.84</v>
      </c>
      <c r="C20" s="36">
        <v>29.92</v>
      </c>
      <c r="D20" s="57">
        <v>7575.83</v>
      </c>
      <c r="E20" s="57">
        <v>6125.43</v>
      </c>
      <c r="F20" s="29">
        <v>-13.41</v>
      </c>
      <c r="G20" s="36">
        <v>-14.13</v>
      </c>
      <c r="H20" s="61"/>
      <c r="L20" s="61"/>
      <c r="M20" s="25"/>
      <c r="N20" s="104"/>
      <c r="O20" s="104"/>
      <c r="P20" s="104"/>
      <c r="Q20" s="25"/>
      <c r="R20" s="104"/>
      <c r="S20" s="104"/>
      <c r="T20" s="104"/>
      <c r="U20" s="25"/>
      <c r="V20" s="104"/>
      <c r="W20" s="104"/>
      <c r="X20" s="104"/>
    </row>
    <row r="21" spans="1:24">
      <c r="A21" s="107" t="s">
        <v>405</v>
      </c>
      <c r="B21" s="25">
        <v>8.2100000000000009</v>
      </c>
      <c r="C21" s="49">
        <v>12.94</v>
      </c>
      <c r="D21" s="104">
        <v>2178.84</v>
      </c>
      <c r="E21" s="104">
        <v>2065.54</v>
      </c>
      <c r="F21" s="25">
        <v>-15.52</v>
      </c>
      <c r="G21" s="49">
        <v>-16.21</v>
      </c>
      <c r="H21" s="61"/>
      <c r="L21" s="61"/>
      <c r="M21" s="25"/>
      <c r="N21" s="104"/>
      <c r="O21" s="104"/>
      <c r="P21" s="104"/>
      <c r="Q21" s="25"/>
      <c r="R21" s="104"/>
      <c r="S21" s="104"/>
      <c r="T21" s="104"/>
      <c r="U21" s="25"/>
      <c r="V21" s="104"/>
      <c r="W21" s="104"/>
      <c r="X21" s="104"/>
    </row>
    <row r="22" spans="1:24">
      <c r="A22" s="168" t="s">
        <v>406</v>
      </c>
      <c r="B22" s="29">
        <v>6.51</v>
      </c>
      <c r="C22" s="36">
        <v>10.09</v>
      </c>
      <c r="D22" s="57">
        <v>863.14</v>
      </c>
      <c r="E22" s="57">
        <v>815.89</v>
      </c>
      <c r="F22" s="29">
        <v>-19.190000000000001</v>
      </c>
      <c r="G22" s="36">
        <v>-18.38</v>
      </c>
      <c r="H22" s="61"/>
      <c r="L22" s="61"/>
      <c r="M22" s="25"/>
      <c r="N22" s="104"/>
      <c r="O22" s="104"/>
      <c r="P22" s="104"/>
      <c r="Q22" s="25"/>
      <c r="R22" s="104"/>
      <c r="S22" s="104"/>
      <c r="T22" s="104"/>
      <c r="U22" s="25"/>
      <c r="V22" s="104"/>
      <c r="W22" s="104"/>
      <c r="X22" s="104"/>
    </row>
    <row r="23" spans="1:24">
      <c r="A23" s="107" t="s">
        <v>407</v>
      </c>
      <c r="B23" s="25">
        <v>2.68</v>
      </c>
      <c r="C23" s="49">
        <v>4.53</v>
      </c>
      <c r="D23" s="104">
        <v>355.07</v>
      </c>
      <c r="E23" s="104">
        <v>344.6</v>
      </c>
      <c r="F23" s="25">
        <v>-24.18</v>
      </c>
      <c r="G23" s="49">
        <v>-21.29</v>
      </c>
      <c r="H23" s="61"/>
      <c r="L23" s="61"/>
      <c r="M23" s="25"/>
      <c r="N23" s="104"/>
      <c r="O23" s="104"/>
      <c r="P23" s="104"/>
      <c r="Q23" s="25"/>
      <c r="R23" s="104"/>
      <c r="S23" s="104"/>
      <c r="T23" s="104"/>
      <c r="U23" s="25"/>
      <c r="V23" s="104"/>
      <c r="W23" s="104"/>
      <c r="X23" s="104"/>
    </row>
    <row r="24" spans="1:24">
      <c r="A24" s="168" t="s">
        <v>408</v>
      </c>
      <c r="B24" s="29">
        <v>1.32</v>
      </c>
      <c r="C24" s="36">
        <v>2.85</v>
      </c>
      <c r="D24" s="57">
        <v>175.43</v>
      </c>
      <c r="E24" s="57">
        <v>171</v>
      </c>
      <c r="F24" s="29">
        <v>-32.479999999999997</v>
      </c>
      <c r="G24" s="36">
        <v>-27.67</v>
      </c>
      <c r="H24" s="61"/>
      <c r="L24" s="61"/>
      <c r="M24" s="61"/>
      <c r="N24" s="61"/>
      <c r="O24" s="61"/>
      <c r="P24" s="61"/>
      <c r="Q24" s="61"/>
      <c r="R24" s="61"/>
      <c r="S24" s="61"/>
      <c r="T24" s="61"/>
      <c r="U24" s="61"/>
      <c r="V24" s="61"/>
      <c r="W24" s="61"/>
      <c r="X24" s="61"/>
    </row>
    <row r="25" spans="1:24">
      <c r="A25" s="107" t="s">
        <v>409</v>
      </c>
      <c r="B25" s="25">
        <v>0.7</v>
      </c>
      <c r="C25" s="49">
        <v>1.75</v>
      </c>
      <c r="D25" s="104">
        <v>92.59</v>
      </c>
      <c r="E25" s="104">
        <v>91.63</v>
      </c>
      <c r="F25" s="25">
        <v>-44.68</v>
      </c>
      <c r="G25" s="49">
        <v>-32.79</v>
      </c>
      <c r="H25" s="61"/>
      <c r="L25" s="61"/>
      <c r="M25" s="61"/>
      <c r="N25" s="61"/>
      <c r="O25" s="61"/>
      <c r="P25" s="61"/>
      <c r="Q25" s="61"/>
      <c r="R25" s="61"/>
      <c r="S25" s="61"/>
      <c r="T25" s="61"/>
      <c r="U25" s="61"/>
      <c r="V25" s="61"/>
      <c r="W25" s="61"/>
      <c r="X25" s="61"/>
    </row>
    <row r="26" spans="1:24">
      <c r="A26" s="168" t="s">
        <v>410</v>
      </c>
      <c r="B26" s="29">
        <v>0.39</v>
      </c>
      <c r="C26" s="36">
        <v>1.1399999999999999</v>
      </c>
      <c r="D26" s="57">
        <v>51.59</v>
      </c>
      <c r="E26" s="57">
        <v>50.12</v>
      </c>
      <c r="F26" s="36">
        <v>-62.5</v>
      </c>
      <c r="G26" s="36">
        <v>-37.97</v>
      </c>
      <c r="H26" s="61"/>
      <c r="L26" s="61"/>
      <c r="M26" s="61"/>
      <c r="N26" s="61"/>
      <c r="O26" s="61"/>
      <c r="P26" s="61"/>
      <c r="Q26" s="61"/>
      <c r="R26" s="61"/>
      <c r="S26" s="61"/>
      <c r="T26" s="61"/>
      <c r="U26" s="61"/>
      <c r="V26" s="61"/>
      <c r="W26" s="61"/>
      <c r="X26" s="61"/>
    </row>
    <row r="27" spans="1:24">
      <c r="A27" s="107" t="s">
        <v>411</v>
      </c>
      <c r="B27" s="25">
        <v>0.23</v>
      </c>
      <c r="C27" s="49">
        <v>0.89</v>
      </c>
      <c r="D27" s="104">
        <v>30.95</v>
      </c>
      <c r="E27" s="104">
        <v>30</v>
      </c>
      <c r="F27" s="25">
        <v>-82.14</v>
      </c>
      <c r="G27" s="49">
        <v>-47.32</v>
      </c>
      <c r="H27" s="61"/>
      <c r="L27" s="61"/>
      <c r="M27" s="61"/>
      <c r="N27" s="61"/>
      <c r="O27" s="61"/>
      <c r="P27" s="61"/>
      <c r="Q27" s="61"/>
      <c r="R27" s="61"/>
      <c r="S27" s="61"/>
      <c r="T27" s="61"/>
      <c r="U27" s="61"/>
      <c r="V27" s="61"/>
      <c r="W27" s="61"/>
      <c r="X27" s="61"/>
    </row>
    <row r="28" spans="1:24">
      <c r="A28" s="168" t="s">
        <v>412</v>
      </c>
      <c r="B28" s="29">
        <v>0.13</v>
      </c>
      <c r="C28" s="36">
        <v>0.59</v>
      </c>
      <c r="D28" s="57">
        <v>17.57</v>
      </c>
      <c r="E28" s="57">
        <v>18</v>
      </c>
      <c r="F28" s="29">
        <v>-100</v>
      </c>
      <c r="G28" s="36">
        <v>-58.66</v>
      </c>
      <c r="H28" s="61"/>
    </row>
    <row r="29" spans="1:24">
      <c r="A29" s="168" t="s">
        <v>413</v>
      </c>
      <c r="B29" s="29">
        <v>7.0000000000000007E-2</v>
      </c>
      <c r="C29" s="36">
        <v>0.33</v>
      </c>
      <c r="D29" s="57">
        <v>8.76</v>
      </c>
      <c r="E29" s="57">
        <v>10</v>
      </c>
      <c r="F29" s="29">
        <v>-100</v>
      </c>
      <c r="G29" s="36">
        <v>-64.989999999999995</v>
      </c>
      <c r="H29" s="61"/>
    </row>
    <row r="30" spans="1:24">
      <c r="A30" s="107" t="s">
        <v>414</v>
      </c>
      <c r="B30" s="25">
        <v>0.02</v>
      </c>
      <c r="C30" s="49">
        <v>0.1</v>
      </c>
      <c r="D30" s="104">
        <v>4.5599999999999996</v>
      </c>
      <c r="E30" s="104">
        <v>7</v>
      </c>
      <c r="F30" s="25">
        <v>-100</v>
      </c>
      <c r="G30" s="49">
        <v>-72.7</v>
      </c>
      <c r="H30" s="61"/>
    </row>
    <row r="31" spans="1:24">
      <c r="A31" s="20"/>
      <c r="B31" s="20"/>
      <c r="C31" s="37"/>
      <c r="D31" s="59"/>
      <c r="E31" s="59"/>
      <c r="F31" s="20"/>
      <c r="G31" s="37"/>
      <c r="H31" s="61"/>
    </row>
    <row r="32" spans="1:24">
      <c r="A32" s="209" t="s">
        <v>315</v>
      </c>
      <c r="B32" s="210"/>
      <c r="C32" s="210"/>
      <c r="D32" s="210"/>
      <c r="E32" s="210"/>
      <c r="F32" s="210"/>
      <c r="G32" s="210"/>
      <c r="H32" s="61"/>
    </row>
    <row r="33" spans="1:24" s="120" customFormat="1">
      <c r="A33" s="121" t="s">
        <v>197</v>
      </c>
      <c r="B33" s="122" t="s">
        <v>311</v>
      </c>
      <c r="C33" s="123" t="s">
        <v>312</v>
      </c>
      <c r="D33" s="124" t="s">
        <v>162</v>
      </c>
      <c r="E33" s="124" t="s">
        <v>163</v>
      </c>
      <c r="F33" s="122" t="s">
        <v>215</v>
      </c>
      <c r="G33" s="123" t="s">
        <v>438</v>
      </c>
      <c r="H33" s="61"/>
      <c r="L33" s="61"/>
      <c r="M33" s="61"/>
      <c r="N33" s="61"/>
      <c r="O33" s="61"/>
      <c r="P33" s="61"/>
      <c r="Q33" s="61"/>
      <c r="R33" s="61"/>
      <c r="S33" s="61"/>
      <c r="T33" s="61"/>
      <c r="U33" s="61"/>
      <c r="V33" s="61"/>
      <c r="W33" s="61"/>
      <c r="X33" s="61"/>
    </row>
    <row r="34" spans="1:24">
      <c r="A34" s="168" t="s">
        <v>403</v>
      </c>
      <c r="B34" s="29">
        <v>58.55</v>
      </c>
      <c r="C34" s="36">
        <v>52.26</v>
      </c>
      <c r="D34" s="57">
        <v>69749.7</v>
      </c>
      <c r="E34" s="57">
        <v>35564.870000000003</v>
      </c>
      <c r="F34" s="36">
        <v>-8.48</v>
      </c>
      <c r="G34" s="36">
        <v>-8.15</v>
      </c>
      <c r="H34" s="61"/>
    </row>
    <row r="35" spans="1:24">
      <c r="A35" s="107" t="s">
        <v>404</v>
      </c>
      <c r="B35" s="25">
        <v>25.32</v>
      </c>
      <c r="C35" s="49">
        <v>25.42</v>
      </c>
      <c r="D35" s="104">
        <v>7542.54</v>
      </c>
      <c r="E35" s="104">
        <v>6098.95</v>
      </c>
      <c r="F35" s="49">
        <v>-9.91</v>
      </c>
      <c r="G35" s="49">
        <v>-8.51</v>
      </c>
      <c r="H35" s="61"/>
    </row>
    <row r="36" spans="1:24">
      <c r="A36" s="168" t="s">
        <v>405</v>
      </c>
      <c r="B36" s="29">
        <v>7.74</v>
      </c>
      <c r="C36" s="36">
        <v>7.51</v>
      </c>
      <c r="D36" s="57">
        <v>1844.21</v>
      </c>
      <c r="E36" s="57">
        <v>1728.52</v>
      </c>
      <c r="F36" s="36">
        <v>-11.72</v>
      </c>
      <c r="G36" s="36">
        <v>-9.26</v>
      </c>
      <c r="H36" s="61"/>
    </row>
    <row r="37" spans="1:24">
      <c r="A37" s="107" t="s">
        <v>406</v>
      </c>
      <c r="B37" s="25">
        <v>4.71</v>
      </c>
      <c r="C37" s="49">
        <v>5.85</v>
      </c>
      <c r="D37" s="104">
        <v>560.55999999999995</v>
      </c>
      <c r="E37" s="104">
        <v>506</v>
      </c>
      <c r="F37" s="49">
        <v>-15.38</v>
      </c>
      <c r="G37" s="49">
        <v>-12.45</v>
      </c>
      <c r="H37" s="61"/>
    </row>
    <row r="38" spans="1:24">
      <c r="A38" s="168" t="s">
        <v>407</v>
      </c>
      <c r="B38" s="29">
        <v>1.66</v>
      </c>
      <c r="C38" s="36">
        <v>2.62</v>
      </c>
      <c r="D38" s="57">
        <v>197.34</v>
      </c>
      <c r="E38" s="57">
        <v>191</v>
      </c>
      <c r="F38" s="36">
        <v>-23.24</v>
      </c>
      <c r="G38" s="36">
        <v>-17.41</v>
      </c>
      <c r="H38" s="61"/>
    </row>
    <row r="39" spans="1:24">
      <c r="A39" s="107" t="s">
        <v>408</v>
      </c>
      <c r="B39" s="25">
        <v>0.83</v>
      </c>
      <c r="C39" s="49">
        <v>1.95</v>
      </c>
      <c r="D39" s="104">
        <v>98.99</v>
      </c>
      <c r="E39" s="104">
        <v>98</v>
      </c>
      <c r="F39" s="49">
        <v>-34.07</v>
      </c>
      <c r="G39" s="49">
        <v>-23.29</v>
      </c>
      <c r="H39" s="61"/>
    </row>
    <row r="40" spans="1:24">
      <c r="A40" s="168" t="s">
        <v>409</v>
      </c>
      <c r="B40" s="29">
        <v>0.48</v>
      </c>
      <c r="C40" s="36">
        <v>1.64</v>
      </c>
      <c r="D40" s="57">
        <v>57.77</v>
      </c>
      <c r="E40" s="57">
        <v>57.1</v>
      </c>
      <c r="F40" s="36">
        <v>-46.5</v>
      </c>
      <c r="G40" s="36">
        <v>-32.909999999999997</v>
      </c>
      <c r="H40" s="61"/>
    </row>
    <row r="41" spans="1:24">
      <c r="A41" s="107" t="s">
        <v>410</v>
      </c>
      <c r="B41" s="25">
        <v>0.3</v>
      </c>
      <c r="C41" s="49">
        <v>1.07</v>
      </c>
      <c r="D41" s="104">
        <v>35.71</v>
      </c>
      <c r="E41" s="104">
        <v>35</v>
      </c>
      <c r="F41" s="49">
        <v>-50.81</v>
      </c>
      <c r="G41" s="49">
        <v>-32.950000000000003</v>
      </c>
      <c r="H41" s="61"/>
    </row>
    <row r="42" spans="1:24">
      <c r="A42" s="168" t="s">
        <v>411</v>
      </c>
      <c r="B42" s="29">
        <v>0.19</v>
      </c>
      <c r="C42" s="36">
        <v>0.78</v>
      </c>
      <c r="D42" s="57">
        <v>22.92</v>
      </c>
      <c r="E42" s="57">
        <v>22.24</v>
      </c>
      <c r="F42" s="36">
        <v>-64.69</v>
      </c>
      <c r="G42" s="36">
        <v>-37.67</v>
      </c>
      <c r="H42" s="61"/>
    </row>
    <row r="43" spans="1:24">
      <c r="A43" s="107" t="s">
        <v>412</v>
      </c>
      <c r="B43" s="25">
        <v>0.13</v>
      </c>
      <c r="C43" s="49">
        <v>0.47</v>
      </c>
      <c r="D43" s="104">
        <v>14.95</v>
      </c>
      <c r="E43" s="104">
        <v>15</v>
      </c>
      <c r="F43" s="49">
        <v>-62.5</v>
      </c>
      <c r="G43" s="49">
        <v>-35.4</v>
      </c>
      <c r="H43" s="61"/>
    </row>
    <row r="44" spans="1:24">
      <c r="A44" s="168" t="s">
        <v>413</v>
      </c>
      <c r="B44" s="29">
        <v>7.0000000000000007E-2</v>
      </c>
      <c r="C44" s="36">
        <v>0.27</v>
      </c>
      <c r="D44" s="57">
        <v>8.58</v>
      </c>
      <c r="E44" s="57">
        <v>10</v>
      </c>
      <c r="F44" s="29">
        <v>-100</v>
      </c>
      <c r="G44" s="36">
        <v>-37.450000000000003</v>
      </c>
      <c r="H44" s="61"/>
    </row>
    <row r="45" spans="1:24">
      <c r="A45" s="108" t="s">
        <v>414</v>
      </c>
      <c r="B45" s="26">
        <v>0.02</v>
      </c>
      <c r="C45" s="54">
        <v>0.11</v>
      </c>
      <c r="D45" s="55">
        <v>4.38</v>
      </c>
      <c r="E45" s="55">
        <v>7</v>
      </c>
      <c r="F45" s="26">
        <v>-100</v>
      </c>
      <c r="G45" s="54">
        <v>-57</v>
      </c>
      <c r="H45" s="61"/>
    </row>
    <row r="46" spans="1:24">
      <c r="A46" s="41" t="s">
        <v>323</v>
      </c>
      <c r="H46" s="61"/>
    </row>
  </sheetData>
  <mergeCells count="4">
    <mergeCell ref="A17:G17"/>
    <mergeCell ref="A32:G32"/>
    <mergeCell ref="A1:G1"/>
    <mergeCell ref="A2:G2"/>
  </mergeCells>
  <pageMargins left="0.7" right="0.7" top="0.75" bottom="0.75" header="0.3" footer="0.3"/>
  <pageSetup paperSize="9" orientation="portrait" horizontalDpi="4294967292"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5"/>
  <sheetViews>
    <sheetView zoomScaleNormal="100" workbookViewId="0">
      <selection activeCell="B28" sqref="B28"/>
    </sheetView>
  </sheetViews>
  <sheetFormatPr defaultColWidth="9" defaultRowHeight="12.75"/>
  <cols>
    <col min="1" max="1" width="30.33203125" bestFit="1" customWidth="1"/>
    <col min="2" max="2" width="24.6640625" style="1" bestFit="1" customWidth="1"/>
    <col min="3" max="3" width="18.33203125" style="3" bestFit="1" customWidth="1"/>
    <col min="4" max="4" width="11.83203125" style="3" bestFit="1" customWidth="1"/>
    <col min="5" max="5" width="17" style="3" bestFit="1" customWidth="1"/>
    <col min="6" max="6" width="10.33203125" style="3" bestFit="1" customWidth="1"/>
    <col min="7" max="7" width="11.1640625" style="3" bestFit="1" customWidth="1"/>
    <col min="8" max="8" width="53.83203125" style="3" bestFit="1" customWidth="1"/>
    <col min="9" max="9" width="48.33203125" style="3" bestFit="1" customWidth="1"/>
    <col min="11" max="12" width="9.33203125" style="1"/>
    <col min="15" max="15" width="9.33203125" style="1"/>
    <col min="18" max="18" width="9.33203125" style="1"/>
  </cols>
  <sheetData>
    <row r="1" spans="1:14" ht="30.95" customHeight="1">
      <c r="A1" s="191" t="s">
        <v>435</v>
      </c>
      <c r="B1" s="191"/>
      <c r="C1" s="191"/>
      <c r="D1" s="191"/>
      <c r="E1" s="191"/>
      <c r="F1" s="191"/>
      <c r="G1" s="191"/>
      <c r="H1" s="191"/>
      <c r="I1" s="191"/>
      <c r="J1" s="47"/>
      <c r="K1" s="47"/>
      <c r="L1" s="47"/>
      <c r="M1" s="47"/>
      <c r="N1" s="47"/>
    </row>
    <row r="2" spans="1:14">
      <c r="A2" s="19" t="s">
        <v>203</v>
      </c>
      <c r="B2" s="50" t="s">
        <v>152</v>
      </c>
      <c r="C2" s="27" t="s">
        <v>153</v>
      </c>
      <c r="D2" s="27" t="s">
        <v>112</v>
      </c>
      <c r="E2" s="27" t="s">
        <v>49</v>
      </c>
      <c r="F2" s="27" t="s">
        <v>50</v>
      </c>
      <c r="G2" s="27" t="s">
        <v>31</v>
      </c>
      <c r="H2" s="27" t="s">
        <v>193</v>
      </c>
      <c r="I2" s="27" t="s">
        <v>448</v>
      </c>
    </row>
    <row r="3" spans="1:14">
      <c r="A3" s="26" t="s">
        <v>51</v>
      </c>
      <c r="B3" s="53">
        <v>916</v>
      </c>
      <c r="C3" s="54">
        <v>0.01</v>
      </c>
      <c r="D3" s="54">
        <v>6.25</v>
      </c>
      <c r="E3" s="54">
        <v>6.82</v>
      </c>
      <c r="F3" s="54">
        <v>96.36</v>
      </c>
      <c r="G3" s="54">
        <v>44.92</v>
      </c>
      <c r="H3" s="54">
        <v>49.84</v>
      </c>
      <c r="I3" s="54">
        <v>51</v>
      </c>
    </row>
    <row r="4" spans="1:14">
      <c r="A4" s="29" t="s">
        <v>52</v>
      </c>
      <c r="B4" s="39">
        <v>2352</v>
      </c>
      <c r="C4" s="36">
        <v>0.03</v>
      </c>
      <c r="D4" s="36">
        <v>5.3</v>
      </c>
      <c r="E4" s="36">
        <v>13.92</v>
      </c>
      <c r="F4" s="36">
        <v>95.77</v>
      </c>
      <c r="G4" s="36">
        <v>39.64</v>
      </c>
      <c r="H4" s="36">
        <v>63.03</v>
      </c>
      <c r="I4" s="36">
        <v>46.66</v>
      </c>
    </row>
    <row r="5" spans="1:14">
      <c r="A5" s="29" t="s">
        <v>53</v>
      </c>
      <c r="B5" s="39">
        <v>7149</v>
      </c>
      <c r="C5" s="36">
        <v>0.08</v>
      </c>
      <c r="D5" s="36">
        <v>5.7</v>
      </c>
      <c r="E5" s="36">
        <v>11.63</v>
      </c>
      <c r="F5" s="36">
        <v>85.7</v>
      </c>
      <c r="G5" s="36">
        <v>39.520000000000003</v>
      </c>
      <c r="H5" s="36">
        <v>49.42</v>
      </c>
      <c r="I5" s="36">
        <v>58.79</v>
      </c>
    </row>
    <row r="6" spans="1:14">
      <c r="A6" s="29" t="s">
        <v>54</v>
      </c>
      <c r="B6" s="39">
        <v>28226</v>
      </c>
      <c r="C6" s="36">
        <v>0.32</v>
      </c>
      <c r="D6" s="36">
        <v>5.65</v>
      </c>
      <c r="E6" s="36">
        <v>13.83</v>
      </c>
      <c r="F6" s="36">
        <v>80.989999999999995</v>
      </c>
      <c r="G6" s="36">
        <v>37.44</v>
      </c>
      <c r="H6" s="36">
        <v>53.3</v>
      </c>
      <c r="I6" s="36">
        <v>57.74</v>
      </c>
    </row>
    <row r="7" spans="1:14">
      <c r="A7" s="29" t="s">
        <v>55</v>
      </c>
      <c r="B7" s="39">
        <v>51046</v>
      </c>
      <c r="C7" s="36">
        <v>0.57999999999999996</v>
      </c>
      <c r="D7" s="36">
        <v>5.43</v>
      </c>
      <c r="E7" s="36">
        <v>19.73</v>
      </c>
      <c r="F7" s="36">
        <v>84.45</v>
      </c>
      <c r="G7" s="36">
        <v>38.28</v>
      </c>
      <c r="H7" s="36">
        <v>68.34</v>
      </c>
      <c r="I7" s="36">
        <v>48.27</v>
      </c>
    </row>
    <row r="8" spans="1:14">
      <c r="A8" s="29" t="s">
        <v>56</v>
      </c>
      <c r="B8" s="39">
        <v>91079</v>
      </c>
      <c r="C8" s="36">
        <v>1.04</v>
      </c>
      <c r="D8" s="36">
        <v>5.55</v>
      </c>
      <c r="E8" s="36">
        <v>17.72</v>
      </c>
      <c r="F8" s="36">
        <v>86.08</v>
      </c>
      <c r="G8" s="36">
        <v>37.020000000000003</v>
      </c>
      <c r="H8" s="36">
        <v>65.98</v>
      </c>
      <c r="I8" s="36">
        <v>48.6</v>
      </c>
    </row>
    <row r="9" spans="1:14">
      <c r="A9" s="29" t="s">
        <v>57</v>
      </c>
      <c r="B9" s="39">
        <v>228089</v>
      </c>
      <c r="C9" s="36">
        <v>2.6</v>
      </c>
      <c r="D9" s="36">
        <v>5.41</v>
      </c>
      <c r="E9" s="36">
        <v>20.45</v>
      </c>
      <c r="F9" s="36">
        <v>84.49</v>
      </c>
      <c r="G9" s="36">
        <v>36.68</v>
      </c>
      <c r="H9" s="36">
        <v>72.52</v>
      </c>
      <c r="I9" s="36">
        <v>41.43</v>
      </c>
    </row>
    <row r="10" spans="1:14">
      <c r="A10" s="29" t="s">
        <v>58</v>
      </c>
      <c r="B10" s="39">
        <v>254155</v>
      </c>
      <c r="C10" s="36">
        <v>2.89</v>
      </c>
      <c r="D10" s="36">
        <v>5.58</v>
      </c>
      <c r="E10" s="36">
        <v>18.27</v>
      </c>
      <c r="F10" s="36">
        <v>80.95</v>
      </c>
      <c r="G10" s="36">
        <v>35.74</v>
      </c>
      <c r="H10" s="36">
        <v>67.040000000000006</v>
      </c>
      <c r="I10" s="36">
        <v>44.98</v>
      </c>
    </row>
    <row r="11" spans="1:14">
      <c r="A11" s="29" t="s">
        <v>59</v>
      </c>
      <c r="B11" s="39">
        <v>296531</v>
      </c>
      <c r="C11" s="36">
        <v>3.37</v>
      </c>
      <c r="D11" s="36">
        <v>5.58</v>
      </c>
      <c r="E11" s="36">
        <v>17.95</v>
      </c>
      <c r="F11" s="36">
        <v>81.91</v>
      </c>
      <c r="G11" s="36">
        <v>35.74</v>
      </c>
      <c r="H11" s="36">
        <v>64.27</v>
      </c>
      <c r="I11" s="36">
        <v>47.26</v>
      </c>
    </row>
    <row r="12" spans="1:14">
      <c r="A12" s="29" t="s">
        <v>60</v>
      </c>
      <c r="B12" s="39">
        <v>397241</v>
      </c>
      <c r="C12" s="36">
        <v>4.5199999999999996</v>
      </c>
      <c r="D12" s="36">
        <v>5.55</v>
      </c>
      <c r="E12" s="36">
        <v>19.12</v>
      </c>
      <c r="F12" s="36">
        <v>75.069999999999993</v>
      </c>
      <c r="G12" s="36">
        <v>36.21</v>
      </c>
      <c r="H12" s="36">
        <v>57.57</v>
      </c>
      <c r="I12" s="36">
        <v>49.56</v>
      </c>
    </row>
    <row r="13" spans="1:14">
      <c r="A13" s="29" t="s">
        <v>61</v>
      </c>
      <c r="B13" s="39">
        <v>661846</v>
      </c>
      <c r="C13" s="36">
        <v>7.53</v>
      </c>
      <c r="D13" s="36">
        <v>5.55</v>
      </c>
      <c r="E13" s="36">
        <v>17.82</v>
      </c>
      <c r="F13" s="36">
        <v>68.790000000000006</v>
      </c>
      <c r="G13" s="36">
        <v>35.909999999999997</v>
      </c>
      <c r="H13" s="36">
        <v>51.15</v>
      </c>
      <c r="I13" s="36">
        <v>57.06</v>
      </c>
    </row>
    <row r="14" spans="1:14">
      <c r="A14" s="29" t="s">
        <v>62</v>
      </c>
      <c r="B14" s="39">
        <v>2295151</v>
      </c>
      <c r="C14" s="36">
        <v>26.12</v>
      </c>
      <c r="D14" s="36">
        <v>5.27</v>
      </c>
      <c r="E14" s="36">
        <v>22.29</v>
      </c>
      <c r="F14" s="36">
        <v>70.52</v>
      </c>
      <c r="G14" s="36">
        <v>34.51</v>
      </c>
      <c r="H14" s="36">
        <v>32.33</v>
      </c>
      <c r="I14" s="36">
        <v>55.12</v>
      </c>
    </row>
    <row r="15" spans="1:14">
      <c r="A15" s="29" t="s">
        <v>63</v>
      </c>
      <c r="B15" s="39">
        <v>1450636</v>
      </c>
      <c r="C15" s="36">
        <v>16.510000000000002</v>
      </c>
      <c r="D15" s="36">
        <v>5.49</v>
      </c>
      <c r="E15" s="36">
        <v>20.46</v>
      </c>
      <c r="F15" s="36">
        <v>77.7</v>
      </c>
      <c r="G15" s="36">
        <v>35.33</v>
      </c>
      <c r="H15" s="36">
        <v>27.53</v>
      </c>
      <c r="I15" s="36">
        <v>50.8</v>
      </c>
      <c r="N15" s="1"/>
    </row>
    <row r="16" spans="1:14">
      <c r="A16" s="29" t="s">
        <v>64</v>
      </c>
      <c r="B16" s="39">
        <v>911169</v>
      </c>
      <c r="C16" s="36">
        <v>10.37</v>
      </c>
      <c r="D16" s="36">
        <v>5.41</v>
      </c>
      <c r="E16" s="36">
        <v>20.350000000000001</v>
      </c>
      <c r="F16" s="36">
        <v>82.96</v>
      </c>
      <c r="G16" s="36">
        <v>35.93</v>
      </c>
      <c r="H16" s="36">
        <v>24.84</v>
      </c>
      <c r="I16" s="36">
        <v>48.94</v>
      </c>
      <c r="N16" s="1"/>
    </row>
    <row r="17" spans="1:18">
      <c r="A17" s="29" t="s">
        <v>65</v>
      </c>
      <c r="B17" s="39">
        <v>717786</v>
      </c>
      <c r="C17" s="36">
        <v>8.17</v>
      </c>
      <c r="D17" s="36">
        <v>5.29</v>
      </c>
      <c r="E17" s="36">
        <v>21.68</v>
      </c>
      <c r="F17" s="36">
        <v>87.16</v>
      </c>
      <c r="G17" s="36">
        <v>36.450000000000003</v>
      </c>
      <c r="H17" s="36">
        <v>19.829999999999998</v>
      </c>
      <c r="I17" s="36">
        <v>51.23</v>
      </c>
    </row>
    <row r="18" spans="1:18">
      <c r="A18" s="29" t="s">
        <v>66</v>
      </c>
      <c r="B18" s="39">
        <v>679586</v>
      </c>
      <c r="C18" s="36">
        <v>7.73</v>
      </c>
      <c r="D18" s="36">
        <v>5.29</v>
      </c>
      <c r="E18" s="36">
        <v>21.28</v>
      </c>
      <c r="F18" s="36">
        <v>90.14</v>
      </c>
      <c r="G18" s="36">
        <v>37.18</v>
      </c>
      <c r="H18" s="36">
        <v>17.989999999999998</v>
      </c>
      <c r="I18" s="36">
        <v>53.14</v>
      </c>
    </row>
    <row r="19" spans="1:18">
      <c r="A19" s="29" t="s">
        <v>67</v>
      </c>
      <c r="B19" s="39">
        <v>329445</v>
      </c>
      <c r="C19" s="36">
        <v>3.75</v>
      </c>
      <c r="D19" s="36">
        <v>5.14</v>
      </c>
      <c r="E19" s="36">
        <v>24.01</v>
      </c>
      <c r="F19" s="36">
        <v>91.09</v>
      </c>
      <c r="G19" s="36">
        <v>38.130000000000003</v>
      </c>
      <c r="H19" s="36">
        <v>18.27</v>
      </c>
      <c r="I19" s="36">
        <v>52.52</v>
      </c>
    </row>
    <row r="20" spans="1:18">
      <c r="A20" s="29" t="s">
        <v>68</v>
      </c>
      <c r="B20" s="39">
        <v>194151</v>
      </c>
      <c r="C20" s="36">
        <v>2.21</v>
      </c>
      <c r="D20" s="36">
        <v>5.16</v>
      </c>
      <c r="E20" s="36">
        <v>24.04</v>
      </c>
      <c r="F20" s="36">
        <v>91.58</v>
      </c>
      <c r="G20" s="36">
        <v>39.07</v>
      </c>
      <c r="H20" s="36">
        <v>21.28</v>
      </c>
      <c r="I20" s="36">
        <v>50.95</v>
      </c>
    </row>
    <row r="21" spans="1:18">
      <c r="A21" s="29" t="s">
        <v>69</v>
      </c>
      <c r="B21" s="39">
        <v>129919</v>
      </c>
      <c r="C21" s="36">
        <v>1.48</v>
      </c>
      <c r="D21" s="36">
        <v>5.09</v>
      </c>
      <c r="E21" s="36">
        <v>23.27</v>
      </c>
      <c r="F21" s="36">
        <v>94.04</v>
      </c>
      <c r="G21" s="36">
        <v>39.909999999999997</v>
      </c>
      <c r="H21" s="36">
        <v>23.55</v>
      </c>
      <c r="I21" s="36">
        <v>50.11</v>
      </c>
    </row>
    <row r="22" spans="1:18">
      <c r="A22" s="29" t="s">
        <v>70</v>
      </c>
      <c r="B22" s="39">
        <v>39968</v>
      </c>
      <c r="C22" s="36">
        <v>0.45</v>
      </c>
      <c r="D22" s="36">
        <v>5.32</v>
      </c>
      <c r="E22" s="36">
        <v>21.25</v>
      </c>
      <c r="F22" s="36">
        <v>94.37</v>
      </c>
      <c r="G22" s="36">
        <v>41.32</v>
      </c>
      <c r="H22" s="36">
        <v>29.95</v>
      </c>
      <c r="I22" s="36">
        <v>47.14</v>
      </c>
    </row>
    <row r="23" spans="1:18">
      <c r="A23" s="29" t="s">
        <v>71</v>
      </c>
      <c r="B23" s="39">
        <v>13896</v>
      </c>
      <c r="C23" s="36">
        <v>0.16</v>
      </c>
      <c r="D23" s="36">
        <v>5.69</v>
      </c>
      <c r="E23" s="36">
        <v>15.37</v>
      </c>
      <c r="F23" s="36">
        <v>95.51</v>
      </c>
      <c r="G23" s="36">
        <v>42.8</v>
      </c>
      <c r="H23" s="36">
        <v>28.86</v>
      </c>
      <c r="I23" s="36">
        <v>50.43</v>
      </c>
    </row>
    <row r="24" spans="1:18">
      <c r="A24" s="29" t="s">
        <v>72</v>
      </c>
      <c r="B24" s="39">
        <v>5781</v>
      </c>
      <c r="C24" s="36">
        <v>7.0000000000000007E-2</v>
      </c>
      <c r="D24" s="36">
        <v>6.23</v>
      </c>
      <c r="E24" s="36">
        <v>12.78</v>
      </c>
      <c r="F24" s="36">
        <v>96.74</v>
      </c>
      <c r="G24" s="36">
        <v>42.75</v>
      </c>
      <c r="H24" s="36">
        <v>25.72</v>
      </c>
      <c r="I24" s="36">
        <v>47.86</v>
      </c>
    </row>
    <row r="25" spans="1:18">
      <c r="A25" s="20" t="s">
        <v>73</v>
      </c>
      <c r="B25" s="40">
        <v>759</v>
      </c>
      <c r="C25" s="37">
        <v>0.01</v>
      </c>
      <c r="D25" s="37">
        <v>6.67</v>
      </c>
      <c r="E25" s="37">
        <v>6.09</v>
      </c>
      <c r="F25" s="37">
        <v>80.38</v>
      </c>
      <c r="G25" s="37">
        <v>43.58</v>
      </c>
      <c r="H25" s="37">
        <v>51.81</v>
      </c>
      <c r="I25" s="37">
        <v>30.21</v>
      </c>
    </row>
    <row r="26" spans="1:18">
      <c r="A26" s="41" t="s">
        <v>323</v>
      </c>
      <c r="B26" s="1">
        <f>SUM(B21:B25)</f>
        <v>190323</v>
      </c>
      <c r="O26" s="8"/>
      <c r="R26" s="8"/>
    </row>
    <row r="27" spans="1:18">
      <c r="B27" s="188">
        <f>B26/SUM(B3:B25)</f>
        <v>2.1659913983090921E-2</v>
      </c>
    </row>
    <row r="28" spans="1:18">
      <c r="B28" s="1">
        <f>0.022*B26</f>
        <v>4187.1059999999998</v>
      </c>
    </row>
    <row r="32" spans="1:18">
      <c r="K32" s="8"/>
    </row>
    <row r="33" spans="11:11">
      <c r="K33" s="8"/>
    </row>
    <row r="34" spans="11:11">
      <c r="K34" s="8"/>
    </row>
    <row r="35" spans="11:11">
      <c r="K35" s="8"/>
    </row>
  </sheetData>
  <mergeCells count="1">
    <mergeCell ref="A1:I1"/>
  </mergeCells>
  <pageMargins left="0.7" right="0.7" top="0.75" bottom="0.75" header="0.3" footer="0.3"/>
  <pageSetup paperSize="9" orientation="portrait" horizontalDpi="42949672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9"/>
  <sheetViews>
    <sheetView zoomScaleNormal="100" workbookViewId="0">
      <selection sqref="A1:I1"/>
    </sheetView>
  </sheetViews>
  <sheetFormatPr defaultColWidth="9" defaultRowHeight="12.75"/>
  <cols>
    <col min="1" max="1" width="31.33203125" bestFit="1" customWidth="1"/>
    <col min="2" max="2" width="24.6640625" style="1" bestFit="1" customWidth="1"/>
    <col min="3" max="3" width="18.33203125" style="3" bestFit="1" customWidth="1"/>
    <col min="4" max="4" width="11.1640625" style="3" bestFit="1" customWidth="1"/>
    <col min="5" max="5" width="11.83203125" style="3" bestFit="1" customWidth="1"/>
    <col min="6" max="6" width="9" style="3" bestFit="1" customWidth="1"/>
    <col min="7" max="7" width="35" style="3" bestFit="1" customWidth="1"/>
    <col min="8" max="8" width="32.1640625" style="3" bestFit="1" customWidth="1"/>
    <col min="9" max="9" width="32.6640625" style="3" bestFit="1" customWidth="1"/>
  </cols>
  <sheetData>
    <row r="1" spans="1:14" ht="30.95" customHeight="1">
      <c r="A1" s="191" t="s">
        <v>434</v>
      </c>
      <c r="B1" s="191"/>
      <c r="C1" s="191"/>
      <c r="D1" s="191"/>
      <c r="E1" s="191"/>
      <c r="F1" s="191"/>
      <c r="G1" s="191"/>
      <c r="H1" s="191"/>
      <c r="I1" s="191"/>
    </row>
    <row r="2" spans="1:14">
      <c r="A2" s="19" t="s">
        <v>82</v>
      </c>
      <c r="B2" s="50" t="s">
        <v>152</v>
      </c>
      <c r="C2" s="27" t="s">
        <v>153</v>
      </c>
      <c r="D2" s="27" t="s">
        <v>31</v>
      </c>
      <c r="E2" s="27" t="s">
        <v>112</v>
      </c>
      <c r="F2" s="27" t="s">
        <v>326</v>
      </c>
      <c r="G2" s="27" t="s">
        <v>204</v>
      </c>
      <c r="H2" s="27" t="s">
        <v>205</v>
      </c>
      <c r="I2" s="27" t="s">
        <v>206</v>
      </c>
    </row>
    <row r="3" spans="1:14">
      <c r="A3" s="26" t="s">
        <v>76</v>
      </c>
      <c r="B3" s="53">
        <v>73076</v>
      </c>
      <c r="C3" s="54">
        <v>0.83</v>
      </c>
      <c r="D3" s="54">
        <v>36.049999999999997</v>
      </c>
      <c r="E3" s="54">
        <v>5.21</v>
      </c>
      <c r="F3" s="54">
        <v>87.5</v>
      </c>
      <c r="G3" s="54">
        <v>58.53</v>
      </c>
      <c r="H3" s="54">
        <v>31.85</v>
      </c>
      <c r="I3" s="54">
        <v>2</v>
      </c>
      <c r="N3" s="1"/>
    </row>
    <row r="4" spans="1:14">
      <c r="A4" s="29" t="s">
        <v>77</v>
      </c>
      <c r="B4" s="39">
        <v>31038</v>
      </c>
      <c r="C4" s="36">
        <v>0.35</v>
      </c>
      <c r="D4" s="36">
        <v>35.950000000000003</v>
      </c>
      <c r="E4" s="36">
        <v>5.36</v>
      </c>
      <c r="F4" s="36">
        <v>88.25</v>
      </c>
      <c r="G4" s="36">
        <v>59.77</v>
      </c>
      <c r="H4" s="36">
        <v>31.33</v>
      </c>
      <c r="I4" s="36">
        <v>3.12</v>
      </c>
      <c r="N4" s="1"/>
    </row>
    <row r="5" spans="1:14">
      <c r="A5" s="29" t="s">
        <v>78</v>
      </c>
      <c r="B5" s="39">
        <v>75122</v>
      </c>
      <c r="C5" s="36">
        <v>0.85</v>
      </c>
      <c r="D5" s="36">
        <v>39.6</v>
      </c>
      <c r="E5" s="36">
        <v>5.51</v>
      </c>
      <c r="F5" s="36">
        <v>92.28</v>
      </c>
      <c r="G5" s="36">
        <v>48.01</v>
      </c>
      <c r="H5" s="36">
        <v>40.96</v>
      </c>
      <c r="I5" s="36">
        <v>1.27</v>
      </c>
    </row>
    <row r="6" spans="1:14">
      <c r="A6" s="29" t="s">
        <v>79</v>
      </c>
      <c r="B6" s="39">
        <v>39844</v>
      </c>
      <c r="C6" s="36">
        <v>0.45</v>
      </c>
      <c r="D6" s="36">
        <v>36.46</v>
      </c>
      <c r="E6" s="36">
        <v>5.24</v>
      </c>
      <c r="F6" s="36">
        <v>86.41</v>
      </c>
      <c r="G6" s="36">
        <v>59.25</v>
      </c>
      <c r="H6" s="36">
        <v>31.75</v>
      </c>
      <c r="I6" s="36">
        <v>2.02</v>
      </c>
    </row>
    <row r="7" spans="1:14">
      <c r="A7" s="29" t="s">
        <v>80</v>
      </c>
      <c r="B7" s="39">
        <v>14800</v>
      </c>
      <c r="C7" s="36">
        <v>0.17</v>
      </c>
      <c r="D7" s="36">
        <v>37.01</v>
      </c>
      <c r="E7" s="36">
        <v>5.22</v>
      </c>
      <c r="F7" s="36">
        <v>92.07</v>
      </c>
      <c r="G7" s="36">
        <v>58.19</v>
      </c>
      <c r="H7" s="36">
        <v>30.13</v>
      </c>
      <c r="I7" s="36">
        <v>4.37</v>
      </c>
    </row>
    <row r="8" spans="1:14">
      <c r="A8" s="20" t="s">
        <v>81</v>
      </c>
      <c r="B8" s="40">
        <v>26852</v>
      </c>
      <c r="C8" s="37">
        <v>0.31</v>
      </c>
      <c r="D8" s="37">
        <v>40.229999999999997</v>
      </c>
      <c r="E8" s="37">
        <v>5.69</v>
      </c>
      <c r="F8" s="37">
        <v>91.75</v>
      </c>
      <c r="G8" s="37">
        <v>46.78</v>
      </c>
      <c r="H8" s="37">
        <v>42.69</v>
      </c>
      <c r="I8" s="37">
        <v>1.05</v>
      </c>
    </row>
    <row r="9" spans="1:14">
      <c r="A9" s="41" t="s">
        <v>323</v>
      </c>
    </row>
  </sheetData>
  <mergeCells count="1">
    <mergeCell ref="A1:I1"/>
  </mergeCells>
  <pageMargins left="0.7" right="0.7" top="0.75" bottom="0.75" header="0.3" footer="0.3"/>
  <pageSetup paperSize="9" orientation="portrait" horizontalDpi="4294967292"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69"/>
  <sheetViews>
    <sheetView zoomScaleNormal="100" workbookViewId="0">
      <selection activeCell="F57" sqref="F57"/>
    </sheetView>
  </sheetViews>
  <sheetFormatPr defaultColWidth="9" defaultRowHeight="12.75"/>
  <cols>
    <col min="1" max="1" width="28.1640625" style="28" customWidth="1"/>
    <col min="2" max="2" width="12.83203125" customWidth="1"/>
    <col min="3" max="3" width="25.33203125" style="1" bestFit="1" customWidth="1"/>
    <col min="4" max="4" width="18.6640625" style="2" bestFit="1" customWidth="1"/>
    <col min="5" max="5" width="12.33203125" style="2" bestFit="1" customWidth="1"/>
    <col min="6" max="6" width="15.1640625" style="2" bestFit="1" customWidth="1"/>
    <col min="7" max="7" width="17.33203125" style="2" bestFit="1" customWidth="1"/>
    <col min="8" max="8" width="20.1640625" style="2" bestFit="1" customWidth="1"/>
    <col min="9" max="9" width="22.33203125" style="2" bestFit="1" customWidth="1"/>
    <col min="10" max="10" width="15.33203125" style="2" bestFit="1" customWidth="1"/>
    <col min="11" max="11" width="17.33203125" bestFit="1" customWidth="1"/>
    <col min="12" max="12" width="19.33203125" style="2" bestFit="1" customWidth="1"/>
    <col min="13" max="13" width="21.6640625" style="2" bestFit="1" customWidth="1"/>
    <col min="14" max="14" width="22.33203125" style="2" bestFit="1" customWidth="1"/>
    <col min="15" max="15" width="24.33203125" style="1" bestFit="1" customWidth="1"/>
    <col min="16" max="16" width="23.1640625" style="2" bestFit="1" customWidth="1"/>
    <col min="17" max="17" width="39" style="2" bestFit="1" customWidth="1"/>
    <col min="18" max="18" width="40.83203125" style="2" bestFit="1" customWidth="1"/>
    <col min="19" max="19" width="33.83203125" style="2" bestFit="1" customWidth="1"/>
  </cols>
  <sheetData>
    <row r="1" spans="1:19" ht="30.95" customHeight="1">
      <c r="A1" s="191" t="s">
        <v>433</v>
      </c>
      <c r="B1" s="191"/>
      <c r="C1" s="191"/>
      <c r="D1" s="191"/>
      <c r="E1" s="191"/>
      <c r="F1" s="191"/>
      <c r="G1" s="191"/>
      <c r="H1" s="191"/>
      <c r="I1" s="191"/>
      <c r="J1" s="191"/>
      <c r="K1" s="191"/>
      <c r="L1" s="191"/>
      <c r="M1" s="191"/>
      <c r="N1" s="191"/>
      <c r="O1" s="191"/>
      <c r="P1" s="191"/>
      <c r="Q1" s="191"/>
      <c r="R1" s="191"/>
      <c r="S1" s="191"/>
    </row>
    <row r="2" spans="1:19" s="65" customFormat="1">
      <c r="A2" s="19"/>
      <c r="B2" s="19" t="s">
        <v>171</v>
      </c>
      <c r="C2" s="50" t="s">
        <v>152</v>
      </c>
      <c r="D2" s="51" t="s">
        <v>153</v>
      </c>
      <c r="E2" s="51" t="s">
        <v>112</v>
      </c>
      <c r="F2" s="51" t="s">
        <v>157</v>
      </c>
      <c r="G2" s="51" t="s">
        <v>158</v>
      </c>
      <c r="H2" s="51" t="s">
        <v>159</v>
      </c>
      <c r="I2" s="51" t="s">
        <v>178</v>
      </c>
      <c r="J2" s="51" t="s">
        <v>160</v>
      </c>
      <c r="K2" s="19" t="s">
        <v>161</v>
      </c>
      <c r="L2" s="51" t="s">
        <v>179</v>
      </c>
      <c r="M2" s="51" t="s">
        <v>180</v>
      </c>
      <c r="N2" s="51" t="s">
        <v>164</v>
      </c>
      <c r="O2" s="50" t="s">
        <v>165</v>
      </c>
      <c r="P2" s="51" t="s">
        <v>181</v>
      </c>
      <c r="Q2" s="51" t="s">
        <v>327</v>
      </c>
      <c r="R2" s="51" t="s">
        <v>328</v>
      </c>
      <c r="S2" s="51" t="s">
        <v>322</v>
      </c>
    </row>
    <row r="3" spans="1:19">
      <c r="A3" s="196" t="s">
        <v>316</v>
      </c>
      <c r="B3" s="26" t="s">
        <v>21</v>
      </c>
      <c r="C3" s="53">
        <v>217192</v>
      </c>
      <c r="D3" s="55">
        <v>6.74</v>
      </c>
      <c r="E3" s="55">
        <v>5.72</v>
      </c>
      <c r="F3" s="55">
        <v>44.49</v>
      </c>
      <c r="G3" s="55">
        <v>11.95</v>
      </c>
      <c r="H3" s="55">
        <v>841.27</v>
      </c>
      <c r="I3" s="55">
        <v>45.38</v>
      </c>
      <c r="J3" s="55">
        <v>61.89</v>
      </c>
      <c r="K3" s="26">
        <v>11</v>
      </c>
      <c r="L3" s="55">
        <v>13.59</v>
      </c>
      <c r="M3" s="55">
        <v>4.6100000000000003</v>
      </c>
      <c r="N3" s="55">
        <v>17.38</v>
      </c>
      <c r="O3" s="53">
        <v>5</v>
      </c>
      <c r="P3" s="55">
        <v>-0.26</v>
      </c>
      <c r="Q3" s="55">
        <v>73535.37</v>
      </c>
      <c r="R3" s="55">
        <v>110</v>
      </c>
      <c r="S3" s="55">
        <v>8.84</v>
      </c>
    </row>
    <row r="4" spans="1:19">
      <c r="A4" s="196"/>
      <c r="B4" s="29" t="s">
        <v>22</v>
      </c>
      <c r="C4" s="39">
        <v>381150</v>
      </c>
      <c r="D4" s="57">
        <v>11.83</v>
      </c>
      <c r="E4" s="57">
        <v>5.4</v>
      </c>
      <c r="F4" s="57">
        <v>83.99</v>
      </c>
      <c r="G4" s="57">
        <v>16.22</v>
      </c>
      <c r="H4" s="57">
        <v>1099.51</v>
      </c>
      <c r="I4" s="57">
        <v>57.08</v>
      </c>
      <c r="J4" s="57">
        <v>80.17</v>
      </c>
      <c r="K4" s="29">
        <v>12</v>
      </c>
      <c r="L4" s="57">
        <v>13.71</v>
      </c>
      <c r="M4" s="57">
        <v>5</v>
      </c>
      <c r="N4" s="57">
        <v>20.5</v>
      </c>
      <c r="O4" s="39">
        <v>5</v>
      </c>
      <c r="P4" s="57">
        <v>-0.32</v>
      </c>
      <c r="Q4" s="57">
        <v>51069.06</v>
      </c>
      <c r="R4" s="57">
        <v>140</v>
      </c>
      <c r="S4" s="57">
        <v>11</v>
      </c>
    </row>
    <row r="5" spans="1:19">
      <c r="A5" s="196"/>
      <c r="B5" s="29" t="s">
        <v>23</v>
      </c>
      <c r="C5" s="39">
        <v>1060229</v>
      </c>
      <c r="D5" s="57">
        <v>32.92</v>
      </c>
      <c r="E5" s="57">
        <v>5.08</v>
      </c>
      <c r="F5" s="57">
        <v>153.69999999999999</v>
      </c>
      <c r="G5" s="57">
        <v>20</v>
      </c>
      <c r="H5" s="57">
        <v>1727.92</v>
      </c>
      <c r="I5" s="57">
        <v>75</v>
      </c>
      <c r="J5" s="57">
        <v>117.26</v>
      </c>
      <c r="K5" s="29">
        <v>15</v>
      </c>
      <c r="L5" s="57">
        <v>14.74</v>
      </c>
      <c r="M5" s="57">
        <v>5.17</v>
      </c>
      <c r="N5" s="57">
        <v>24.87</v>
      </c>
      <c r="O5" s="39">
        <v>6</v>
      </c>
      <c r="P5" s="57">
        <v>-0.26</v>
      </c>
      <c r="Q5" s="57">
        <v>99736.97</v>
      </c>
      <c r="R5" s="57">
        <v>137.55000000000001</v>
      </c>
      <c r="S5" s="57">
        <v>11</v>
      </c>
    </row>
    <row r="6" spans="1:19">
      <c r="A6" s="196"/>
      <c r="B6" s="29" t="s">
        <v>24</v>
      </c>
      <c r="C6" s="39">
        <v>703945</v>
      </c>
      <c r="D6" s="57">
        <v>21.86</v>
      </c>
      <c r="E6" s="57">
        <v>5.5</v>
      </c>
      <c r="F6" s="57">
        <v>209.73</v>
      </c>
      <c r="G6" s="57">
        <v>20</v>
      </c>
      <c r="H6" s="57">
        <v>2277.86</v>
      </c>
      <c r="I6" s="57">
        <v>85.25</v>
      </c>
      <c r="J6" s="57">
        <v>172.63</v>
      </c>
      <c r="K6" s="29">
        <v>16</v>
      </c>
      <c r="L6" s="57">
        <v>13.2</v>
      </c>
      <c r="M6" s="57">
        <v>5.12</v>
      </c>
      <c r="N6" s="57">
        <v>30.99</v>
      </c>
      <c r="O6" s="39">
        <v>6</v>
      </c>
      <c r="P6" s="57">
        <v>-0.26</v>
      </c>
      <c r="Q6" s="57">
        <v>101366.48</v>
      </c>
      <c r="R6" s="57">
        <v>111.81</v>
      </c>
      <c r="S6" s="57">
        <v>10.25</v>
      </c>
    </row>
    <row r="7" spans="1:19">
      <c r="A7" s="196"/>
      <c r="B7" s="29" t="s">
        <v>25</v>
      </c>
      <c r="C7" s="39">
        <v>484497</v>
      </c>
      <c r="D7" s="57">
        <v>15.04</v>
      </c>
      <c r="E7" s="57">
        <v>5.9</v>
      </c>
      <c r="F7" s="57">
        <v>222.31</v>
      </c>
      <c r="G7" s="57">
        <v>25</v>
      </c>
      <c r="H7" s="57">
        <v>2605.64</v>
      </c>
      <c r="I7" s="57">
        <v>107</v>
      </c>
      <c r="J7" s="57">
        <v>242.43</v>
      </c>
      <c r="K7" s="29">
        <v>19</v>
      </c>
      <c r="L7" s="57">
        <v>10.75</v>
      </c>
      <c r="M7" s="57">
        <v>5.93</v>
      </c>
      <c r="N7" s="57">
        <v>38.880000000000003</v>
      </c>
      <c r="O7" s="39">
        <v>7</v>
      </c>
      <c r="P7" s="57">
        <v>-0.2</v>
      </c>
      <c r="Q7" s="57">
        <v>96517.86</v>
      </c>
      <c r="R7" s="57">
        <v>110</v>
      </c>
      <c r="S7" s="57">
        <v>9</v>
      </c>
    </row>
    <row r="8" spans="1:19">
      <c r="A8" s="196"/>
      <c r="B8" s="29" t="s">
        <v>26</v>
      </c>
      <c r="C8" s="39">
        <v>268275</v>
      </c>
      <c r="D8" s="57">
        <v>8.33</v>
      </c>
      <c r="E8" s="57">
        <v>5.85</v>
      </c>
      <c r="F8" s="57">
        <v>261.5</v>
      </c>
      <c r="G8" s="57">
        <v>27.5</v>
      </c>
      <c r="H8" s="57">
        <v>4596.38</v>
      </c>
      <c r="I8" s="57">
        <v>150</v>
      </c>
      <c r="J8" s="57">
        <v>328.51</v>
      </c>
      <c r="K8" s="29">
        <v>22</v>
      </c>
      <c r="L8" s="57">
        <v>13.99</v>
      </c>
      <c r="M8" s="57">
        <v>6.48</v>
      </c>
      <c r="N8" s="57">
        <v>47.14</v>
      </c>
      <c r="O8" s="39">
        <v>8</v>
      </c>
      <c r="P8" s="57">
        <v>-0.21</v>
      </c>
      <c r="Q8" s="57">
        <v>331391</v>
      </c>
      <c r="R8" s="57">
        <v>100.19</v>
      </c>
      <c r="S8" s="57">
        <v>8.5</v>
      </c>
    </row>
    <row r="9" spans="1:19">
      <c r="A9" s="196"/>
      <c r="B9" s="29" t="s">
        <v>27</v>
      </c>
      <c r="C9" s="39">
        <v>85441</v>
      </c>
      <c r="D9" s="57">
        <v>2.65</v>
      </c>
      <c r="E9" s="57">
        <v>6.33</v>
      </c>
      <c r="F9" s="57">
        <v>237.49</v>
      </c>
      <c r="G9" s="57">
        <v>40</v>
      </c>
      <c r="H9" s="57">
        <v>3807.08</v>
      </c>
      <c r="I9" s="57">
        <v>229.55</v>
      </c>
      <c r="J9" s="57">
        <v>412.58</v>
      </c>
      <c r="K9" s="29">
        <v>33</v>
      </c>
      <c r="L9" s="57">
        <v>9.23</v>
      </c>
      <c r="M9" s="57">
        <v>6.67</v>
      </c>
      <c r="N9" s="57">
        <v>62.41</v>
      </c>
      <c r="O9" s="39">
        <v>15</v>
      </c>
      <c r="P9" s="57">
        <v>-0.14000000000000001</v>
      </c>
      <c r="Q9" s="57">
        <v>40391.440000000002</v>
      </c>
      <c r="R9" s="57">
        <v>94</v>
      </c>
      <c r="S9" s="57">
        <v>7</v>
      </c>
    </row>
    <row r="10" spans="1:19">
      <c r="A10" s="196"/>
      <c r="B10" s="20" t="s">
        <v>28</v>
      </c>
      <c r="C10" s="40">
        <v>20171</v>
      </c>
      <c r="D10" s="59">
        <v>0.63</v>
      </c>
      <c r="E10" s="59">
        <v>5.87</v>
      </c>
      <c r="F10" s="59">
        <v>376.99</v>
      </c>
      <c r="G10" s="59">
        <v>30</v>
      </c>
      <c r="H10" s="59">
        <v>6058.42</v>
      </c>
      <c r="I10" s="59">
        <v>395</v>
      </c>
      <c r="J10" s="59">
        <v>543.59</v>
      </c>
      <c r="K10" s="20">
        <v>45</v>
      </c>
      <c r="L10" s="59">
        <v>11.15</v>
      </c>
      <c r="M10" s="59">
        <v>7.59</v>
      </c>
      <c r="N10" s="59">
        <v>76.739999999999995</v>
      </c>
      <c r="O10" s="40">
        <v>18</v>
      </c>
      <c r="P10" s="59">
        <v>-0.17</v>
      </c>
      <c r="Q10" s="59">
        <v>20180.52</v>
      </c>
      <c r="R10" s="59">
        <v>103.12</v>
      </c>
      <c r="S10" s="59">
        <v>7.5</v>
      </c>
    </row>
    <row r="11" spans="1:19" s="171" customFormat="1">
      <c r="A11" s="26"/>
      <c r="B11" s="26"/>
      <c r="C11" s="53"/>
      <c r="D11" s="55"/>
      <c r="E11" s="55"/>
      <c r="F11" s="55"/>
      <c r="G11" s="55"/>
      <c r="H11" s="55"/>
      <c r="I11" s="55"/>
      <c r="J11" s="55"/>
      <c r="K11" s="26"/>
      <c r="L11" s="55"/>
      <c r="M11" s="55"/>
      <c r="N11" s="55"/>
      <c r="O11" s="53"/>
      <c r="P11" s="55"/>
      <c r="Q11" s="55"/>
      <c r="R11" s="55"/>
      <c r="S11" s="55"/>
    </row>
    <row r="12" spans="1:19">
      <c r="A12" s="72"/>
      <c r="B12" s="172" t="s">
        <v>19</v>
      </c>
      <c r="C12" s="173" t="s">
        <v>152</v>
      </c>
      <c r="D12" s="174" t="s">
        <v>153</v>
      </c>
      <c r="E12" s="174" t="s">
        <v>31</v>
      </c>
      <c r="F12" s="174" t="s">
        <v>157</v>
      </c>
      <c r="G12" s="174" t="s">
        <v>158</v>
      </c>
      <c r="H12" s="174" t="s">
        <v>159</v>
      </c>
      <c r="I12" s="174" t="s">
        <v>178</v>
      </c>
      <c r="J12" s="174" t="s">
        <v>160</v>
      </c>
      <c r="K12" s="172" t="s">
        <v>161</v>
      </c>
      <c r="L12" s="174" t="s">
        <v>179</v>
      </c>
      <c r="M12" s="174" t="s">
        <v>180</v>
      </c>
      <c r="N12" s="174" t="s">
        <v>164</v>
      </c>
      <c r="O12" s="173" t="s">
        <v>165</v>
      </c>
      <c r="P12" s="174" t="s">
        <v>181</v>
      </c>
      <c r="Q12" s="51" t="s">
        <v>327</v>
      </c>
      <c r="R12" s="51" t="s">
        <v>328</v>
      </c>
      <c r="S12" s="174" t="s">
        <v>322</v>
      </c>
    </row>
    <row r="13" spans="1:19">
      <c r="A13" s="196" t="s">
        <v>317</v>
      </c>
      <c r="B13" s="29">
        <v>1</v>
      </c>
      <c r="C13" s="39">
        <v>307853</v>
      </c>
      <c r="D13" s="57">
        <v>9.56</v>
      </c>
      <c r="E13" s="57">
        <v>34.81</v>
      </c>
      <c r="F13" s="57">
        <v>189.17</v>
      </c>
      <c r="G13" s="57">
        <v>20.88</v>
      </c>
      <c r="H13" s="57">
        <v>2050.25</v>
      </c>
      <c r="I13" s="57">
        <v>75.599999999999994</v>
      </c>
      <c r="J13" s="57">
        <v>204.63</v>
      </c>
      <c r="K13" s="29">
        <v>19</v>
      </c>
      <c r="L13" s="57">
        <v>10.02</v>
      </c>
      <c r="M13" s="57">
        <v>4.93</v>
      </c>
      <c r="N13" s="57">
        <v>32.549999999999997</v>
      </c>
      <c r="O13" s="39">
        <v>6</v>
      </c>
      <c r="P13" s="57">
        <v>-0.28999999999999998</v>
      </c>
      <c r="Q13" s="57">
        <v>72070.37</v>
      </c>
      <c r="R13" s="57">
        <v>127.92</v>
      </c>
      <c r="S13" s="57">
        <v>11.92</v>
      </c>
    </row>
    <row r="14" spans="1:19">
      <c r="A14" s="196"/>
      <c r="B14" s="29">
        <v>2</v>
      </c>
      <c r="C14" s="39">
        <v>317633</v>
      </c>
      <c r="D14" s="57">
        <v>9.86</v>
      </c>
      <c r="E14" s="57">
        <v>35.22</v>
      </c>
      <c r="F14" s="57">
        <v>193.26</v>
      </c>
      <c r="G14" s="57">
        <v>20.399999999999999</v>
      </c>
      <c r="H14" s="57">
        <v>2136.5</v>
      </c>
      <c r="I14" s="57">
        <v>85</v>
      </c>
      <c r="J14" s="57">
        <v>206.97</v>
      </c>
      <c r="K14" s="29">
        <v>21</v>
      </c>
      <c r="L14" s="57">
        <v>10.32</v>
      </c>
      <c r="M14" s="57">
        <v>5</v>
      </c>
      <c r="N14" s="57">
        <v>33.409999999999997</v>
      </c>
      <c r="O14" s="39">
        <v>7</v>
      </c>
      <c r="P14" s="57">
        <v>-0.26</v>
      </c>
      <c r="Q14" s="57">
        <v>84268.93</v>
      </c>
      <c r="R14" s="57">
        <v>134.71</v>
      </c>
      <c r="S14" s="57">
        <v>10.5</v>
      </c>
    </row>
    <row r="15" spans="1:19">
      <c r="A15" s="196"/>
      <c r="B15" s="29">
        <v>3</v>
      </c>
      <c r="C15" s="39">
        <v>340620</v>
      </c>
      <c r="D15" s="57">
        <v>10.58</v>
      </c>
      <c r="E15" s="57">
        <v>35.19</v>
      </c>
      <c r="F15" s="57">
        <v>173.74</v>
      </c>
      <c r="G15" s="57">
        <v>20.85</v>
      </c>
      <c r="H15" s="57">
        <v>1956.88</v>
      </c>
      <c r="I15" s="57">
        <v>100</v>
      </c>
      <c r="J15" s="57">
        <v>184.39</v>
      </c>
      <c r="K15" s="29">
        <v>16</v>
      </c>
      <c r="L15" s="57">
        <v>10.61</v>
      </c>
      <c r="M15" s="57">
        <v>5.29</v>
      </c>
      <c r="N15" s="57">
        <v>32.06</v>
      </c>
      <c r="O15" s="39">
        <v>6</v>
      </c>
      <c r="P15" s="57">
        <v>-0.3</v>
      </c>
      <c r="Q15" s="57">
        <v>82219.509999999995</v>
      </c>
      <c r="R15" s="57">
        <v>126.5</v>
      </c>
      <c r="S15" s="57">
        <v>9.84</v>
      </c>
    </row>
    <row r="16" spans="1:19">
      <c r="A16" s="196"/>
      <c r="B16" s="29">
        <v>4</v>
      </c>
      <c r="C16" s="39">
        <v>335024</v>
      </c>
      <c r="D16" s="57">
        <v>10.4</v>
      </c>
      <c r="E16" s="57">
        <v>36.65</v>
      </c>
      <c r="F16" s="57">
        <v>175.99</v>
      </c>
      <c r="G16" s="57">
        <v>20</v>
      </c>
      <c r="H16" s="57">
        <v>2279.19</v>
      </c>
      <c r="I16" s="57">
        <v>86.71</v>
      </c>
      <c r="J16" s="57">
        <v>164.43</v>
      </c>
      <c r="K16" s="29">
        <v>14</v>
      </c>
      <c r="L16" s="57">
        <v>13.86</v>
      </c>
      <c r="M16" s="57">
        <v>5.13</v>
      </c>
      <c r="N16" s="57">
        <v>29.84</v>
      </c>
      <c r="O16" s="39">
        <v>6</v>
      </c>
      <c r="P16" s="57">
        <v>-0.22</v>
      </c>
      <c r="Q16" s="57">
        <v>217627.03</v>
      </c>
      <c r="R16" s="57">
        <v>121.06</v>
      </c>
      <c r="S16" s="57">
        <v>10</v>
      </c>
    </row>
    <row r="17" spans="1:19">
      <c r="A17" s="196"/>
      <c r="B17" s="29">
        <v>5</v>
      </c>
      <c r="C17" s="39">
        <v>326022</v>
      </c>
      <c r="D17" s="57">
        <v>10.119999999999999</v>
      </c>
      <c r="E17" s="57">
        <v>36.909999999999997</v>
      </c>
      <c r="F17" s="57">
        <v>166.31</v>
      </c>
      <c r="G17" s="57">
        <v>20</v>
      </c>
      <c r="H17" s="57">
        <v>2031.83</v>
      </c>
      <c r="I17" s="57">
        <v>82.17</v>
      </c>
      <c r="J17" s="57">
        <v>166.79</v>
      </c>
      <c r="K17" s="29">
        <v>15</v>
      </c>
      <c r="L17" s="57">
        <v>12.18</v>
      </c>
      <c r="M17" s="57">
        <v>5.29</v>
      </c>
      <c r="N17" s="57">
        <v>30.26</v>
      </c>
      <c r="O17" s="39">
        <v>6</v>
      </c>
      <c r="P17" s="57">
        <v>-0.24</v>
      </c>
      <c r="Q17" s="57">
        <v>59960.59</v>
      </c>
      <c r="R17" s="57">
        <v>120.5</v>
      </c>
      <c r="S17" s="57">
        <v>10</v>
      </c>
    </row>
    <row r="18" spans="1:19">
      <c r="A18" s="196"/>
      <c r="B18" s="29">
        <v>6</v>
      </c>
      <c r="C18" s="39">
        <v>316543</v>
      </c>
      <c r="D18" s="57">
        <v>9.83</v>
      </c>
      <c r="E18" s="57">
        <v>37.6</v>
      </c>
      <c r="F18" s="57">
        <v>182.88</v>
      </c>
      <c r="G18" s="57">
        <v>20</v>
      </c>
      <c r="H18" s="57">
        <v>2124.48</v>
      </c>
      <c r="I18" s="57">
        <v>96.92</v>
      </c>
      <c r="J18" s="57">
        <v>173.54</v>
      </c>
      <c r="K18" s="29">
        <v>16</v>
      </c>
      <c r="L18" s="57">
        <v>12.24</v>
      </c>
      <c r="M18" s="57">
        <v>5.33</v>
      </c>
      <c r="N18" s="57">
        <v>30.86</v>
      </c>
      <c r="O18" s="39">
        <v>6</v>
      </c>
      <c r="P18" s="57">
        <v>-0.23</v>
      </c>
      <c r="Q18" s="57">
        <v>267401.44</v>
      </c>
      <c r="R18" s="57">
        <v>120</v>
      </c>
      <c r="S18" s="57">
        <v>10</v>
      </c>
    </row>
    <row r="19" spans="1:19">
      <c r="A19" s="196"/>
      <c r="B19" s="29">
        <v>7</v>
      </c>
      <c r="C19" s="39">
        <v>321535</v>
      </c>
      <c r="D19" s="57">
        <v>9.98</v>
      </c>
      <c r="E19" s="57">
        <v>36.619999999999997</v>
      </c>
      <c r="F19" s="57">
        <v>158.41</v>
      </c>
      <c r="G19" s="57">
        <v>18.420000000000002</v>
      </c>
      <c r="H19" s="57">
        <v>2020.37</v>
      </c>
      <c r="I19" s="57">
        <v>75</v>
      </c>
      <c r="J19" s="57">
        <v>164.25</v>
      </c>
      <c r="K19" s="29">
        <v>15</v>
      </c>
      <c r="L19" s="57">
        <v>12.3</v>
      </c>
      <c r="M19" s="57">
        <v>5.41</v>
      </c>
      <c r="N19" s="57">
        <v>30.03</v>
      </c>
      <c r="O19" s="39">
        <v>6</v>
      </c>
      <c r="P19" s="57">
        <v>-0.26</v>
      </c>
      <c r="Q19" s="57">
        <v>99315.85</v>
      </c>
      <c r="R19" s="57">
        <v>114.16</v>
      </c>
      <c r="S19" s="57">
        <v>9.4499999999999993</v>
      </c>
    </row>
    <row r="20" spans="1:19">
      <c r="A20" s="196"/>
      <c r="B20" s="29">
        <v>8</v>
      </c>
      <c r="C20" s="39">
        <v>334118</v>
      </c>
      <c r="D20" s="57">
        <v>10.37</v>
      </c>
      <c r="E20" s="57">
        <v>37.69</v>
      </c>
      <c r="F20" s="57">
        <v>186.13</v>
      </c>
      <c r="G20" s="57">
        <v>22</v>
      </c>
      <c r="H20" s="57">
        <v>2139.86</v>
      </c>
      <c r="I20" s="57">
        <v>77.25</v>
      </c>
      <c r="J20" s="57">
        <v>147.74</v>
      </c>
      <c r="K20" s="29">
        <v>14</v>
      </c>
      <c r="L20" s="57">
        <v>14.48</v>
      </c>
      <c r="M20" s="57">
        <v>5.64</v>
      </c>
      <c r="N20" s="57">
        <v>28.57</v>
      </c>
      <c r="O20" s="39">
        <v>5</v>
      </c>
      <c r="P20" s="57">
        <v>-0.28000000000000003</v>
      </c>
      <c r="Q20" s="57">
        <v>56747.27</v>
      </c>
      <c r="R20" s="57">
        <v>118.29</v>
      </c>
      <c r="S20" s="57">
        <v>10</v>
      </c>
    </row>
    <row r="21" spans="1:19">
      <c r="A21" s="196"/>
      <c r="B21" s="29">
        <v>9</v>
      </c>
      <c r="C21" s="39">
        <v>318984</v>
      </c>
      <c r="D21" s="57">
        <v>9.9</v>
      </c>
      <c r="E21" s="57">
        <v>37.57</v>
      </c>
      <c r="F21" s="57">
        <v>156.80000000000001</v>
      </c>
      <c r="G21" s="57">
        <v>20.97</v>
      </c>
      <c r="H21" s="57">
        <v>3130.4</v>
      </c>
      <c r="I21" s="57">
        <v>90</v>
      </c>
      <c r="J21" s="57">
        <v>140.76</v>
      </c>
      <c r="K21" s="29">
        <v>16</v>
      </c>
      <c r="L21" s="57">
        <v>22.24</v>
      </c>
      <c r="M21" s="57">
        <v>5.67</v>
      </c>
      <c r="N21" s="57">
        <v>29.66</v>
      </c>
      <c r="O21" s="39">
        <v>6</v>
      </c>
      <c r="P21" s="57">
        <v>-0.22</v>
      </c>
      <c r="Q21" s="57">
        <v>104412.52</v>
      </c>
      <c r="R21" s="57">
        <v>110</v>
      </c>
      <c r="S21" s="57">
        <v>9.4</v>
      </c>
    </row>
    <row r="22" spans="1:19">
      <c r="A22" s="196"/>
      <c r="B22" s="20">
        <v>10</v>
      </c>
      <c r="C22" s="40">
        <v>302566</v>
      </c>
      <c r="D22" s="59">
        <v>9.39</v>
      </c>
      <c r="E22" s="59">
        <v>38.97</v>
      </c>
      <c r="F22" s="59">
        <v>148.76</v>
      </c>
      <c r="G22" s="59">
        <v>17.420000000000002</v>
      </c>
      <c r="H22" s="59">
        <v>1792.3</v>
      </c>
      <c r="I22" s="59">
        <v>72.7</v>
      </c>
      <c r="J22" s="59">
        <v>127.65</v>
      </c>
      <c r="K22" s="20">
        <v>12</v>
      </c>
      <c r="L22" s="59">
        <v>14.04</v>
      </c>
      <c r="M22" s="59">
        <v>6.25</v>
      </c>
      <c r="N22" s="59">
        <v>27.37</v>
      </c>
      <c r="O22" s="40">
        <v>5</v>
      </c>
      <c r="P22" s="59">
        <v>-0.21</v>
      </c>
      <c r="Q22" s="59">
        <v>48138.45</v>
      </c>
      <c r="R22" s="59">
        <v>104.49</v>
      </c>
      <c r="S22" s="59">
        <v>9.1</v>
      </c>
    </row>
    <row r="23" spans="1:19" s="171" customFormat="1">
      <c r="A23" s="26"/>
      <c r="B23" s="26"/>
      <c r="C23" s="53"/>
      <c r="D23" s="55"/>
      <c r="E23" s="55"/>
      <c r="F23" s="55"/>
      <c r="G23" s="55"/>
      <c r="H23" s="55"/>
      <c r="I23" s="55"/>
      <c r="J23" s="55"/>
      <c r="K23" s="26"/>
      <c r="L23" s="55"/>
      <c r="M23" s="55"/>
      <c r="N23" s="55"/>
      <c r="O23" s="53"/>
      <c r="P23" s="55"/>
      <c r="Q23" s="55"/>
      <c r="R23" s="55"/>
      <c r="S23" s="55"/>
    </row>
    <row r="24" spans="1:19">
      <c r="A24" s="26"/>
      <c r="B24" s="172" t="s">
        <v>171</v>
      </c>
      <c r="C24" s="173" t="s">
        <v>152</v>
      </c>
      <c r="D24" s="174" t="s">
        <v>153</v>
      </c>
      <c r="E24" s="174" t="s">
        <v>112</v>
      </c>
      <c r="F24" s="174" t="s">
        <v>157</v>
      </c>
      <c r="G24" s="174" t="s">
        <v>158</v>
      </c>
      <c r="H24" s="174" t="s">
        <v>159</v>
      </c>
      <c r="I24" s="174" t="s">
        <v>178</v>
      </c>
      <c r="J24" s="174" t="s">
        <v>160</v>
      </c>
      <c r="K24" s="172" t="s">
        <v>161</v>
      </c>
      <c r="L24" s="174" t="s">
        <v>179</v>
      </c>
      <c r="M24" s="174" t="s">
        <v>180</v>
      </c>
      <c r="N24" s="174" t="s">
        <v>164</v>
      </c>
      <c r="O24" s="173" t="s">
        <v>165</v>
      </c>
      <c r="P24" s="174" t="s">
        <v>181</v>
      </c>
      <c r="Q24" s="51" t="s">
        <v>327</v>
      </c>
      <c r="R24" s="51" t="s">
        <v>328</v>
      </c>
      <c r="S24" s="174" t="s">
        <v>322</v>
      </c>
    </row>
    <row r="25" spans="1:19">
      <c r="A25" s="202" t="s">
        <v>318</v>
      </c>
      <c r="B25" s="29" t="s">
        <v>21</v>
      </c>
      <c r="C25" s="39">
        <v>186245</v>
      </c>
      <c r="D25" s="57">
        <v>7.69</v>
      </c>
      <c r="E25" s="57">
        <v>5.65</v>
      </c>
      <c r="F25" s="57">
        <v>30.21</v>
      </c>
      <c r="G25" s="57">
        <v>10</v>
      </c>
      <c r="H25" s="57">
        <v>464.54</v>
      </c>
      <c r="I25" s="57">
        <v>37.97</v>
      </c>
      <c r="J25" s="57">
        <v>41.58</v>
      </c>
      <c r="K25" s="29">
        <v>8</v>
      </c>
      <c r="L25" s="57">
        <v>11.17</v>
      </c>
      <c r="M25" s="57">
        <v>4.71</v>
      </c>
      <c r="N25" s="57">
        <v>16.059999999999999</v>
      </c>
      <c r="O25" s="39">
        <v>5</v>
      </c>
      <c r="P25" s="57">
        <v>-0.33</v>
      </c>
      <c r="Q25" s="57">
        <v>76003.490000000005</v>
      </c>
      <c r="R25" s="57">
        <v>134.43</v>
      </c>
      <c r="S25" s="57">
        <v>10.199999999999999</v>
      </c>
    </row>
    <row r="26" spans="1:19">
      <c r="A26" s="202"/>
      <c r="B26" s="29" t="s">
        <v>22</v>
      </c>
      <c r="C26" s="39">
        <v>312405</v>
      </c>
      <c r="D26" s="57">
        <v>12.9</v>
      </c>
      <c r="E26" s="57">
        <v>5.36</v>
      </c>
      <c r="F26" s="57">
        <v>69.34</v>
      </c>
      <c r="G26" s="57">
        <v>13.46</v>
      </c>
      <c r="H26" s="57">
        <v>765.17</v>
      </c>
      <c r="I26" s="57">
        <v>50</v>
      </c>
      <c r="J26" s="57">
        <v>51.92</v>
      </c>
      <c r="K26" s="29">
        <v>10</v>
      </c>
      <c r="L26" s="57">
        <v>14.74</v>
      </c>
      <c r="M26" s="57">
        <v>5</v>
      </c>
      <c r="N26" s="57">
        <v>19.420000000000002</v>
      </c>
      <c r="O26" s="39">
        <v>6</v>
      </c>
      <c r="P26" s="57">
        <v>-0.36</v>
      </c>
      <c r="Q26" s="57">
        <v>64789.36</v>
      </c>
      <c r="R26" s="57">
        <v>184.15</v>
      </c>
      <c r="S26" s="57">
        <v>14.19</v>
      </c>
    </row>
    <row r="27" spans="1:19">
      <c r="A27" s="202"/>
      <c r="B27" s="29" t="s">
        <v>23</v>
      </c>
      <c r="C27" s="39">
        <v>846899</v>
      </c>
      <c r="D27" s="57">
        <v>34.96</v>
      </c>
      <c r="E27" s="57">
        <v>5.0199999999999996</v>
      </c>
      <c r="F27" s="57">
        <v>123.04</v>
      </c>
      <c r="G27" s="57">
        <v>17.14</v>
      </c>
      <c r="H27" s="57">
        <v>1210.0899999999999</v>
      </c>
      <c r="I27" s="57">
        <v>62.43</v>
      </c>
      <c r="J27" s="57">
        <v>79.86</v>
      </c>
      <c r="K27" s="29">
        <v>12</v>
      </c>
      <c r="L27" s="57">
        <v>15.15</v>
      </c>
      <c r="M27" s="57">
        <v>5.17</v>
      </c>
      <c r="N27" s="57">
        <v>23.69</v>
      </c>
      <c r="O27" s="39">
        <v>6</v>
      </c>
      <c r="P27" s="57">
        <v>-0.17</v>
      </c>
      <c r="Q27" s="57">
        <v>93074.92</v>
      </c>
      <c r="R27" s="57">
        <v>186.25</v>
      </c>
      <c r="S27" s="57">
        <v>14.65</v>
      </c>
    </row>
    <row r="28" spans="1:19">
      <c r="A28" s="202"/>
      <c r="B28" s="29" t="s">
        <v>24</v>
      </c>
      <c r="C28" s="39">
        <v>514123</v>
      </c>
      <c r="D28" s="57">
        <v>21.22</v>
      </c>
      <c r="E28" s="57">
        <v>5.37</v>
      </c>
      <c r="F28" s="57">
        <v>167.69</v>
      </c>
      <c r="G28" s="57">
        <v>20</v>
      </c>
      <c r="H28" s="57">
        <v>1388.62</v>
      </c>
      <c r="I28" s="57">
        <v>68.67</v>
      </c>
      <c r="J28" s="57">
        <v>117.02</v>
      </c>
      <c r="K28" s="29">
        <v>14</v>
      </c>
      <c r="L28" s="57">
        <v>11.87</v>
      </c>
      <c r="M28" s="57">
        <v>5</v>
      </c>
      <c r="N28" s="57">
        <v>30.22</v>
      </c>
      <c r="O28" s="39">
        <v>8</v>
      </c>
      <c r="P28" s="57">
        <v>-0.35</v>
      </c>
      <c r="Q28" s="57">
        <v>175366.63</v>
      </c>
      <c r="R28" s="57">
        <v>145.35</v>
      </c>
      <c r="S28" s="57">
        <v>12.24</v>
      </c>
    </row>
    <row r="29" spans="1:19">
      <c r="A29" s="202"/>
      <c r="B29" s="29" t="s">
        <v>25</v>
      </c>
      <c r="C29" s="39">
        <v>334553</v>
      </c>
      <c r="D29" s="57">
        <v>13.81</v>
      </c>
      <c r="E29" s="57">
        <v>5.71</v>
      </c>
      <c r="F29" s="57">
        <v>146.13999999999999</v>
      </c>
      <c r="G29" s="57">
        <v>20</v>
      </c>
      <c r="H29" s="57">
        <v>1152.55</v>
      </c>
      <c r="I29" s="57">
        <v>78</v>
      </c>
      <c r="J29" s="57">
        <v>127.42</v>
      </c>
      <c r="K29" s="29">
        <v>16</v>
      </c>
      <c r="L29" s="57">
        <v>9.0500000000000007</v>
      </c>
      <c r="M29" s="57">
        <v>5</v>
      </c>
      <c r="N29" s="57">
        <v>34.72</v>
      </c>
      <c r="O29" s="39">
        <v>10</v>
      </c>
      <c r="P29" s="57">
        <v>-0.28999999999999998</v>
      </c>
      <c r="Q29" s="57">
        <v>117382.09</v>
      </c>
      <c r="R29" s="57">
        <v>122.62</v>
      </c>
      <c r="S29" s="57">
        <v>11</v>
      </c>
    </row>
    <row r="30" spans="1:19">
      <c r="A30" s="202"/>
      <c r="B30" s="29" t="s">
        <v>26</v>
      </c>
      <c r="C30" s="39">
        <v>168687</v>
      </c>
      <c r="D30" s="57">
        <v>6.96</v>
      </c>
      <c r="E30" s="57">
        <v>5.63</v>
      </c>
      <c r="F30" s="57">
        <v>111.49</v>
      </c>
      <c r="G30" s="57">
        <v>20</v>
      </c>
      <c r="H30" s="57">
        <v>3175.36</v>
      </c>
      <c r="I30" s="57">
        <v>90</v>
      </c>
      <c r="J30" s="57">
        <v>126.08</v>
      </c>
      <c r="K30" s="29">
        <v>15</v>
      </c>
      <c r="L30" s="57">
        <v>25.19</v>
      </c>
      <c r="M30" s="57">
        <v>5.43</v>
      </c>
      <c r="N30" s="57">
        <v>35.450000000000003</v>
      </c>
      <c r="O30" s="39">
        <v>9</v>
      </c>
      <c r="P30" s="57">
        <v>-0.28000000000000003</v>
      </c>
      <c r="Q30" s="57">
        <v>18822.73</v>
      </c>
      <c r="R30" s="57">
        <v>96.46</v>
      </c>
      <c r="S30" s="57">
        <v>9.5</v>
      </c>
    </row>
    <row r="31" spans="1:19">
      <c r="A31" s="202"/>
      <c r="B31" s="29" t="s">
        <v>27</v>
      </c>
      <c r="C31" s="39">
        <v>49542</v>
      </c>
      <c r="D31" s="57">
        <v>2.0499999999999998</v>
      </c>
      <c r="E31" s="57">
        <v>5.94</v>
      </c>
      <c r="F31" s="57">
        <v>58.81</v>
      </c>
      <c r="G31" s="57">
        <v>14.07</v>
      </c>
      <c r="H31" s="57">
        <v>852.28</v>
      </c>
      <c r="I31" s="57">
        <v>80</v>
      </c>
      <c r="J31" s="57">
        <v>93.66</v>
      </c>
      <c r="K31" s="29">
        <v>12</v>
      </c>
      <c r="L31" s="57">
        <v>9.1</v>
      </c>
      <c r="M31" s="57">
        <v>5.73</v>
      </c>
      <c r="N31" s="57">
        <v>31.91</v>
      </c>
      <c r="O31" s="39">
        <v>8</v>
      </c>
      <c r="P31" s="57">
        <v>-0.19</v>
      </c>
      <c r="Q31" s="57">
        <v>9710.5400000000009</v>
      </c>
      <c r="R31" s="57">
        <v>79.44</v>
      </c>
      <c r="S31" s="57">
        <v>7.5</v>
      </c>
    </row>
    <row r="32" spans="1:19">
      <c r="A32" s="199"/>
      <c r="B32" s="20" t="s">
        <v>28</v>
      </c>
      <c r="C32" s="40">
        <v>10108</v>
      </c>
      <c r="D32" s="59">
        <v>0.42</v>
      </c>
      <c r="E32" s="59">
        <v>5.73</v>
      </c>
      <c r="F32" s="59">
        <v>12.43</v>
      </c>
      <c r="G32" s="59">
        <v>10</v>
      </c>
      <c r="H32" s="59">
        <v>845.3</v>
      </c>
      <c r="I32" s="59">
        <v>70</v>
      </c>
      <c r="J32" s="59">
        <v>61.31</v>
      </c>
      <c r="K32" s="20">
        <v>7</v>
      </c>
      <c r="L32" s="59">
        <v>13.79</v>
      </c>
      <c r="M32" s="59">
        <v>8</v>
      </c>
      <c r="N32" s="59">
        <v>28.93</v>
      </c>
      <c r="O32" s="40">
        <v>5</v>
      </c>
      <c r="P32" s="59">
        <v>-0.28000000000000003</v>
      </c>
      <c r="Q32" s="59">
        <v>4689.0200000000004</v>
      </c>
      <c r="R32" s="59">
        <v>71.680000000000007</v>
      </c>
      <c r="S32" s="59">
        <v>5</v>
      </c>
    </row>
    <row r="33" spans="1:19" s="171" customFormat="1">
      <c r="A33" s="26"/>
      <c r="B33" s="26"/>
      <c r="C33" s="53"/>
      <c r="D33" s="55"/>
      <c r="E33" s="55"/>
      <c r="F33" s="55"/>
      <c r="G33" s="55"/>
      <c r="H33" s="55"/>
      <c r="I33" s="55"/>
      <c r="J33" s="55"/>
      <c r="K33" s="26"/>
      <c r="L33" s="55"/>
      <c r="M33" s="55"/>
      <c r="N33" s="55"/>
      <c r="O33" s="53"/>
      <c r="P33" s="55"/>
      <c r="Q33" s="55"/>
      <c r="R33" s="55"/>
      <c r="S33" s="55"/>
    </row>
    <row r="34" spans="1:19">
      <c r="A34" s="26"/>
      <c r="B34" s="172" t="s">
        <v>19</v>
      </c>
      <c r="C34" s="173" t="s">
        <v>152</v>
      </c>
      <c r="D34" s="174" t="s">
        <v>153</v>
      </c>
      <c r="E34" s="174" t="s">
        <v>31</v>
      </c>
      <c r="F34" s="174" t="s">
        <v>157</v>
      </c>
      <c r="G34" s="174" t="s">
        <v>158</v>
      </c>
      <c r="H34" s="174" t="s">
        <v>159</v>
      </c>
      <c r="I34" s="174" t="s">
        <v>178</v>
      </c>
      <c r="J34" s="174" t="s">
        <v>160</v>
      </c>
      <c r="K34" s="172" t="s">
        <v>161</v>
      </c>
      <c r="L34" s="174" t="s">
        <v>179</v>
      </c>
      <c r="M34" s="174" t="s">
        <v>180</v>
      </c>
      <c r="N34" s="174" t="s">
        <v>164</v>
      </c>
      <c r="O34" s="173" t="s">
        <v>165</v>
      </c>
      <c r="P34" s="174" t="s">
        <v>181</v>
      </c>
      <c r="Q34" s="51" t="s">
        <v>327</v>
      </c>
      <c r="R34" s="51" t="s">
        <v>328</v>
      </c>
      <c r="S34" s="174" t="s">
        <v>322</v>
      </c>
    </row>
    <row r="35" spans="1:19">
      <c r="A35" s="202" t="s">
        <v>319</v>
      </c>
      <c r="B35" s="29">
        <v>1</v>
      </c>
      <c r="C35" s="39">
        <v>249745</v>
      </c>
      <c r="D35" s="57">
        <v>10.31</v>
      </c>
      <c r="E35" s="57">
        <v>34.049999999999997</v>
      </c>
      <c r="F35" s="57">
        <v>118.04</v>
      </c>
      <c r="G35" s="57">
        <v>16.8</v>
      </c>
      <c r="H35" s="57">
        <v>1008.61</v>
      </c>
      <c r="I35" s="57">
        <v>60</v>
      </c>
      <c r="J35" s="57">
        <v>101.62</v>
      </c>
      <c r="K35" s="29">
        <v>14</v>
      </c>
      <c r="L35" s="57">
        <v>9.93</v>
      </c>
      <c r="M35" s="57">
        <v>5</v>
      </c>
      <c r="N35" s="57">
        <v>27.82</v>
      </c>
      <c r="O35" s="39">
        <v>7</v>
      </c>
      <c r="P35" s="57">
        <v>0.03</v>
      </c>
      <c r="Q35" s="57">
        <v>49598.35</v>
      </c>
      <c r="R35" s="57">
        <v>185.53</v>
      </c>
      <c r="S35" s="57">
        <v>17</v>
      </c>
    </row>
    <row r="36" spans="1:19">
      <c r="A36" s="202"/>
      <c r="B36" s="29">
        <v>2</v>
      </c>
      <c r="C36" s="39">
        <v>259450</v>
      </c>
      <c r="D36" s="57">
        <v>10.71</v>
      </c>
      <c r="E36" s="57">
        <v>34.549999999999997</v>
      </c>
      <c r="F36" s="57">
        <v>136.06</v>
      </c>
      <c r="G36" s="57">
        <v>18</v>
      </c>
      <c r="H36" s="57">
        <v>1071.71</v>
      </c>
      <c r="I36" s="57">
        <v>55</v>
      </c>
      <c r="J36" s="57">
        <v>103.77</v>
      </c>
      <c r="K36" s="29">
        <v>13</v>
      </c>
      <c r="L36" s="57">
        <v>10.33</v>
      </c>
      <c r="M36" s="57">
        <v>4.9800000000000004</v>
      </c>
      <c r="N36" s="57">
        <v>28.03</v>
      </c>
      <c r="O36" s="39">
        <v>7</v>
      </c>
      <c r="P36" s="57">
        <v>-0.34</v>
      </c>
      <c r="Q36" s="57">
        <v>70543.070000000007</v>
      </c>
      <c r="R36" s="57">
        <v>179.07</v>
      </c>
      <c r="S36" s="57">
        <v>14.5</v>
      </c>
    </row>
    <row r="37" spans="1:19">
      <c r="A37" s="202"/>
      <c r="B37" s="29">
        <v>3</v>
      </c>
      <c r="C37" s="39">
        <v>263011</v>
      </c>
      <c r="D37" s="57">
        <v>10.86</v>
      </c>
      <c r="E37" s="57">
        <v>34.549999999999997</v>
      </c>
      <c r="F37" s="57">
        <v>116.92</v>
      </c>
      <c r="G37" s="57">
        <v>19</v>
      </c>
      <c r="H37" s="57">
        <v>978.83</v>
      </c>
      <c r="I37" s="57">
        <v>78.650000000000006</v>
      </c>
      <c r="J37" s="57">
        <v>101.44</v>
      </c>
      <c r="K37" s="29">
        <v>13</v>
      </c>
      <c r="L37" s="57">
        <v>9.65</v>
      </c>
      <c r="M37" s="57">
        <v>5.18</v>
      </c>
      <c r="N37" s="57">
        <v>28.21</v>
      </c>
      <c r="O37" s="39">
        <v>8</v>
      </c>
      <c r="P37" s="57">
        <v>-0.34</v>
      </c>
      <c r="Q37" s="57">
        <v>120205.37</v>
      </c>
      <c r="R37" s="57">
        <v>161.07</v>
      </c>
      <c r="S37" s="57">
        <v>12</v>
      </c>
    </row>
    <row r="38" spans="1:19">
      <c r="A38" s="202"/>
      <c r="B38" s="29">
        <v>4</v>
      </c>
      <c r="C38" s="39">
        <v>256071</v>
      </c>
      <c r="D38" s="57">
        <v>10.57</v>
      </c>
      <c r="E38" s="57">
        <v>35.869999999999997</v>
      </c>
      <c r="F38" s="57">
        <v>152.01</v>
      </c>
      <c r="G38" s="57">
        <v>17.600000000000001</v>
      </c>
      <c r="H38" s="57">
        <v>1682.96</v>
      </c>
      <c r="I38" s="57">
        <v>59</v>
      </c>
      <c r="J38" s="57">
        <v>87.95</v>
      </c>
      <c r="K38" s="29">
        <v>11</v>
      </c>
      <c r="L38" s="57">
        <v>19.14</v>
      </c>
      <c r="M38" s="57">
        <v>5</v>
      </c>
      <c r="N38" s="57">
        <v>25.66</v>
      </c>
      <c r="O38" s="39">
        <v>6</v>
      </c>
      <c r="P38" s="57">
        <v>-0.23</v>
      </c>
      <c r="Q38" s="57">
        <v>264442.28000000003</v>
      </c>
      <c r="R38" s="57">
        <v>140.49</v>
      </c>
      <c r="S38" s="57">
        <v>12</v>
      </c>
    </row>
    <row r="39" spans="1:19">
      <c r="A39" s="202"/>
      <c r="B39" s="29">
        <v>5</v>
      </c>
      <c r="C39" s="39">
        <v>243471</v>
      </c>
      <c r="D39" s="57">
        <v>10.050000000000001</v>
      </c>
      <c r="E39" s="57">
        <v>35.5</v>
      </c>
      <c r="F39" s="57">
        <v>113.64</v>
      </c>
      <c r="G39" s="57">
        <v>15</v>
      </c>
      <c r="H39" s="57">
        <v>1050.55</v>
      </c>
      <c r="I39" s="57">
        <v>61.5</v>
      </c>
      <c r="J39" s="57">
        <v>96.08</v>
      </c>
      <c r="K39" s="29">
        <v>12</v>
      </c>
      <c r="L39" s="57">
        <v>10.93</v>
      </c>
      <c r="M39" s="57">
        <v>5.01</v>
      </c>
      <c r="N39" s="57">
        <v>26.14</v>
      </c>
      <c r="O39" s="39">
        <v>6</v>
      </c>
      <c r="P39" s="57">
        <v>-0.28000000000000003</v>
      </c>
      <c r="Q39" s="57">
        <v>163012.84</v>
      </c>
      <c r="R39" s="57">
        <v>144</v>
      </c>
      <c r="S39" s="57">
        <v>12</v>
      </c>
    </row>
    <row r="40" spans="1:19">
      <c r="A40" s="202"/>
      <c r="B40" s="29">
        <v>6</v>
      </c>
      <c r="C40" s="39">
        <v>213260</v>
      </c>
      <c r="D40" s="57">
        <v>8.8000000000000007</v>
      </c>
      <c r="E40" s="57">
        <v>36.1</v>
      </c>
      <c r="F40" s="57">
        <v>125.42</v>
      </c>
      <c r="G40" s="57">
        <v>20</v>
      </c>
      <c r="H40" s="57">
        <v>1356.32</v>
      </c>
      <c r="I40" s="57">
        <v>88.83</v>
      </c>
      <c r="J40" s="57">
        <v>97.35</v>
      </c>
      <c r="K40" s="29">
        <v>15</v>
      </c>
      <c r="L40" s="57">
        <v>13.93</v>
      </c>
      <c r="M40" s="57">
        <v>5.15</v>
      </c>
      <c r="N40" s="57">
        <v>28.38</v>
      </c>
      <c r="O40" s="39">
        <v>9</v>
      </c>
      <c r="P40" s="57">
        <v>-0.28999999999999998</v>
      </c>
      <c r="Q40" s="57">
        <v>63108.86</v>
      </c>
      <c r="R40" s="57">
        <v>157.15</v>
      </c>
      <c r="S40" s="57">
        <v>11</v>
      </c>
    </row>
    <row r="41" spans="1:19">
      <c r="A41" s="202"/>
      <c r="B41" s="29">
        <v>7</v>
      </c>
      <c r="C41" s="39">
        <v>233831</v>
      </c>
      <c r="D41" s="57">
        <v>9.65</v>
      </c>
      <c r="E41" s="57">
        <v>35.28</v>
      </c>
      <c r="F41" s="57">
        <v>116.51</v>
      </c>
      <c r="G41" s="57">
        <v>17.149999999999999</v>
      </c>
      <c r="H41" s="57">
        <v>1129.29</v>
      </c>
      <c r="I41" s="57">
        <v>60</v>
      </c>
      <c r="J41" s="57">
        <v>91.78</v>
      </c>
      <c r="K41" s="29">
        <v>13</v>
      </c>
      <c r="L41" s="57">
        <v>12.3</v>
      </c>
      <c r="M41" s="57">
        <v>5</v>
      </c>
      <c r="N41" s="57">
        <v>26.74</v>
      </c>
      <c r="O41" s="39">
        <v>7</v>
      </c>
      <c r="P41" s="57">
        <v>-0.32</v>
      </c>
      <c r="Q41" s="57">
        <v>35854.17</v>
      </c>
      <c r="R41" s="57">
        <v>152.09</v>
      </c>
      <c r="S41" s="57">
        <v>12</v>
      </c>
    </row>
    <row r="42" spans="1:19">
      <c r="A42" s="202"/>
      <c r="B42" s="29">
        <v>8</v>
      </c>
      <c r="C42" s="39">
        <v>248043</v>
      </c>
      <c r="D42" s="57">
        <v>10.24</v>
      </c>
      <c r="E42" s="57">
        <v>36.33</v>
      </c>
      <c r="F42" s="57">
        <v>95.7</v>
      </c>
      <c r="G42" s="57">
        <v>15</v>
      </c>
      <c r="H42" s="57">
        <v>879.42</v>
      </c>
      <c r="I42" s="57">
        <v>50</v>
      </c>
      <c r="J42" s="57">
        <v>79.61</v>
      </c>
      <c r="K42" s="29">
        <v>9</v>
      </c>
      <c r="L42" s="57">
        <v>11.05</v>
      </c>
      <c r="M42" s="57">
        <v>5.12</v>
      </c>
      <c r="N42" s="57">
        <v>24.13</v>
      </c>
      <c r="O42" s="39">
        <v>6</v>
      </c>
      <c r="P42" s="57">
        <v>-0.35</v>
      </c>
      <c r="Q42" s="57">
        <v>39089.160000000003</v>
      </c>
      <c r="R42" s="57">
        <v>135.52000000000001</v>
      </c>
      <c r="S42" s="57">
        <v>12.96</v>
      </c>
    </row>
    <row r="43" spans="1:19">
      <c r="A43" s="202"/>
      <c r="B43" s="29">
        <v>9</v>
      </c>
      <c r="C43" s="39">
        <v>232108</v>
      </c>
      <c r="D43" s="57">
        <v>9.58</v>
      </c>
      <c r="E43" s="57">
        <v>35.68</v>
      </c>
      <c r="F43" s="57">
        <v>106.32</v>
      </c>
      <c r="G43" s="57">
        <v>15.38</v>
      </c>
      <c r="H43" s="57">
        <v>2463.37</v>
      </c>
      <c r="I43" s="57">
        <v>65</v>
      </c>
      <c r="J43" s="57">
        <v>76.58</v>
      </c>
      <c r="K43" s="29">
        <v>12</v>
      </c>
      <c r="L43" s="57">
        <v>32.17</v>
      </c>
      <c r="M43" s="57">
        <v>5.04</v>
      </c>
      <c r="N43" s="57">
        <v>25.01</v>
      </c>
      <c r="O43" s="39">
        <v>7</v>
      </c>
      <c r="P43" s="57">
        <v>-0.28000000000000003</v>
      </c>
      <c r="Q43" s="57">
        <v>147116.5</v>
      </c>
      <c r="R43" s="57">
        <v>139.87</v>
      </c>
      <c r="S43" s="57">
        <v>11.5</v>
      </c>
    </row>
    <row r="44" spans="1:19">
      <c r="A44" s="199"/>
      <c r="B44" s="20">
        <v>10</v>
      </c>
      <c r="C44" s="40">
        <v>207692</v>
      </c>
      <c r="D44" s="59">
        <v>8.57</v>
      </c>
      <c r="E44" s="59">
        <v>36.71</v>
      </c>
      <c r="F44" s="59">
        <v>106.17</v>
      </c>
      <c r="G44" s="59">
        <v>14</v>
      </c>
      <c r="H44" s="59">
        <v>1001.16</v>
      </c>
      <c r="I44" s="59">
        <v>53</v>
      </c>
      <c r="J44" s="59">
        <v>69.36</v>
      </c>
      <c r="K44" s="20">
        <v>9</v>
      </c>
      <c r="L44" s="59">
        <v>14.43</v>
      </c>
      <c r="M44" s="59">
        <v>5.39</v>
      </c>
      <c r="N44" s="59">
        <v>23.79</v>
      </c>
      <c r="O44" s="40">
        <v>6</v>
      </c>
      <c r="P44" s="59">
        <v>-0.3</v>
      </c>
      <c r="Q44" s="59">
        <v>45950.09</v>
      </c>
      <c r="R44" s="59">
        <v>107.53</v>
      </c>
      <c r="S44" s="59">
        <v>9.5</v>
      </c>
    </row>
    <row r="45" spans="1:19" s="171" customFormat="1">
      <c r="A45" s="26"/>
      <c r="B45" s="26"/>
      <c r="C45" s="53"/>
      <c r="D45" s="55"/>
      <c r="E45" s="55"/>
      <c r="F45" s="55"/>
      <c r="G45" s="55"/>
      <c r="H45" s="55"/>
      <c r="I45" s="55"/>
      <c r="J45" s="55"/>
      <c r="K45" s="26"/>
      <c r="L45" s="55"/>
      <c r="M45" s="55"/>
      <c r="N45" s="55"/>
      <c r="O45" s="53"/>
      <c r="P45" s="55"/>
      <c r="Q45" s="55"/>
      <c r="R45" s="55"/>
      <c r="S45" s="55"/>
    </row>
    <row r="46" spans="1:19">
      <c r="A46" s="26"/>
      <c r="B46" s="172" t="s">
        <v>171</v>
      </c>
      <c r="C46" s="173" t="s">
        <v>152</v>
      </c>
      <c r="D46" s="174" t="s">
        <v>153</v>
      </c>
      <c r="E46" s="174" t="s">
        <v>112</v>
      </c>
      <c r="F46" s="174" t="s">
        <v>157</v>
      </c>
      <c r="G46" s="174" t="s">
        <v>158</v>
      </c>
      <c r="H46" s="174" t="s">
        <v>159</v>
      </c>
      <c r="I46" s="174" t="s">
        <v>178</v>
      </c>
      <c r="J46" s="174" t="s">
        <v>160</v>
      </c>
      <c r="K46" s="172" t="s">
        <v>161</v>
      </c>
      <c r="L46" s="174" t="s">
        <v>179</v>
      </c>
      <c r="M46" s="174" t="s">
        <v>180</v>
      </c>
      <c r="N46" s="174" t="s">
        <v>164</v>
      </c>
      <c r="O46" s="173" t="s">
        <v>165</v>
      </c>
      <c r="P46" s="174" t="s">
        <v>181</v>
      </c>
      <c r="Q46" s="51" t="s">
        <v>327</v>
      </c>
      <c r="R46" s="51" t="s">
        <v>328</v>
      </c>
      <c r="S46" s="174" t="s">
        <v>322</v>
      </c>
    </row>
    <row r="47" spans="1:19">
      <c r="A47" s="202" t="s">
        <v>320</v>
      </c>
      <c r="B47" s="29" t="s">
        <v>21</v>
      </c>
      <c r="C47" s="39">
        <v>109206</v>
      </c>
      <c r="D47" s="57">
        <v>5.27</v>
      </c>
      <c r="E47" s="57">
        <v>5.88</v>
      </c>
      <c r="F47" s="57">
        <v>17.88</v>
      </c>
      <c r="G47" s="57">
        <v>6</v>
      </c>
      <c r="H47" s="57">
        <v>287.82</v>
      </c>
      <c r="I47" s="57">
        <v>20.25</v>
      </c>
      <c r="J47" s="57">
        <v>24.84</v>
      </c>
      <c r="K47" s="29">
        <v>5</v>
      </c>
      <c r="L47" s="57">
        <v>11.59</v>
      </c>
      <c r="M47" s="57">
        <v>3.89</v>
      </c>
      <c r="N47" s="57">
        <v>6.68</v>
      </c>
      <c r="O47" s="39">
        <v>2</v>
      </c>
      <c r="P47" s="57">
        <v>-0.24</v>
      </c>
      <c r="Q47" s="57">
        <v>43947.73</v>
      </c>
      <c r="R47" s="57">
        <v>51.25</v>
      </c>
      <c r="S47" s="57">
        <v>8</v>
      </c>
    </row>
    <row r="48" spans="1:19">
      <c r="A48" s="202"/>
      <c r="B48" s="29" t="s">
        <v>22</v>
      </c>
      <c r="C48" s="39">
        <v>203019</v>
      </c>
      <c r="D48" s="57">
        <v>9.8000000000000007</v>
      </c>
      <c r="E48" s="57">
        <v>5.57</v>
      </c>
      <c r="F48" s="57">
        <v>25.53</v>
      </c>
      <c r="G48" s="57">
        <v>9</v>
      </c>
      <c r="H48" s="57">
        <v>379.42</v>
      </c>
      <c r="I48" s="57">
        <v>27.65</v>
      </c>
      <c r="J48" s="57">
        <v>36.51</v>
      </c>
      <c r="K48" s="29">
        <v>6</v>
      </c>
      <c r="L48" s="57">
        <v>10.39</v>
      </c>
      <c r="M48" s="57">
        <v>5</v>
      </c>
      <c r="N48" s="57">
        <v>8.64</v>
      </c>
      <c r="O48" s="39">
        <v>2</v>
      </c>
      <c r="P48" s="57">
        <v>-0.27</v>
      </c>
      <c r="Q48" s="57">
        <v>30654.93</v>
      </c>
      <c r="R48" s="57">
        <v>61.09</v>
      </c>
      <c r="S48" s="57">
        <v>8.5</v>
      </c>
    </row>
    <row r="49" spans="1:19">
      <c r="A49" s="202"/>
      <c r="B49" s="29" t="s">
        <v>23</v>
      </c>
      <c r="C49" s="39">
        <v>610779</v>
      </c>
      <c r="D49" s="57">
        <v>29.48</v>
      </c>
      <c r="E49" s="57">
        <v>5.23</v>
      </c>
      <c r="F49" s="57">
        <v>51.52</v>
      </c>
      <c r="G49" s="57">
        <v>10</v>
      </c>
      <c r="H49" s="57">
        <v>609.41</v>
      </c>
      <c r="I49" s="57">
        <v>33</v>
      </c>
      <c r="J49" s="57">
        <v>53.45</v>
      </c>
      <c r="K49" s="29">
        <v>7</v>
      </c>
      <c r="L49" s="57">
        <v>11.4</v>
      </c>
      <c r="M49" s="57">
        <v>5</v>
      </c>
      <c r="N49" s="57">
        <v>11</v>
      </c>
      <c r="O49" s="39">
        <v>2</v>
      </c>
      <c r="P49" s="57">
        <v>-0.25</v>
      </c>
      <c r="Q49" s="57">
        <v>57002.61</v>
      </c>
      <c r="R49" s="57">
        <v>72.010000000000005</v>
      </c>
      <c r="S49" s="57">
        <v>9.5</v>
      </c>
    </row>
    <row r="50" spans="1:19">
      <c r="A50" s="202"/>
      <c r="B50" s="29" t="s">
        <v>24</v>
      </c>
      <c r="C50" s="39">
        <v>476075</v>
      </c>
      <c r="D50" s="57">
        <v>22.98</v>
      </c>
      <c r="E50" s="57">
        <v>5.68</v>
      </c>
      <c r="F50" s="57">
        <v>64</v>
      </c>
      <c r="G50" s="57">
        <v>10</v>
      </c>
      <c r="H50" s="57">
        <v>789.66</v>
      </c>
      <c r="I50" s="57">
        <v>40</v>
      </c>
      <c r="J50" s="57">
        <v>79.02</v>
      </c>
      <c r="K50" s="29">
        <v>8</v>
      </c>
      <c r="L50" s="57">
        <v>9.99</v>
      </c>
      <c r="M50" s="57">
        <v>5</v>
      </c>
      <c r="N50" s="57">
        <v>14.93</v>
      </c>
      <c r="O50" s="39">
        <v>2</v>
      </c>
      <c r="P50" s="57">
        <v>-0.19</v>
      </c>
      <c r="Q50" s="57">
        <v>192836.2</v>
      </c>
      <c r="R50" s="57">
        <v>71.180000000000007</v>
      </c>
      <c r="S50" s="57">
        <v>9.4</v>
      </c>
    </row>
    <row r="51" spans="1:19">
      <c r="A51" s="202"/>
      <c r="B51" s="29" t="s">
        <v>25</v>
      </c>
      <c r="C51" s="39">
        <v>367527</v>
      </c>
      <c r="D51" s="57">
        <v>17.739999999999998</v>
      </c>
      <c r="E51" s="57">
        <v>5.95</v>
      </c>
      <c r="F51" s="57">
        <v>108.9</v>
      </c>
      <c r="G51" s="57">
        <v>15</v>
      </c>
      <c r="H51" s="57">
        <v>1830.12</v>
      </c>
      <c r="I51" s="57">
        <v>51.63</v>
      </c>
      <c r="J51" s="57">
        <v>142.41</v>
      </c>
      <c r="K51" s="29">
        <v>9</v>
      </c>
      <c r="L51" s="57">
        <v>12.85</v>
      </c>
      <c r="M51" s="57">
        <v>5.85</v>
      </c>
      <c r="N51" s="57">
        <v>23.84</v>
      </c>
      <c r="O51" s="39">
        <v>3</v>
      </c>
      <c r="P51" s="57">
        <v>-0.16</v>
      </c>
      <c r="Q51" s="57">
        <v>139666.4</v>
      </c>
      <c r="R51" s="57">
        <v>77.69</v>
      </c>
      <c r="S51" s="57">
        <v>8.1999999999999993</v>
      </c>
    </row>
    <row r="52" spans="1:19">
      <c r="A52" s="202"/>
      <c r="B52" s="29" t="s">
        <v>26</v>
      </c>
      <c r="C52" s="39">
        <v>213710</v>
      </c>
      <c r="D52" s="57">
        <v>10.31</v>
      </c>
      <c r="E52" s="57">
        <v>5.94</v>
      </c>
      <c r="F52" s="57">
        <v>176.15</v>
      </c>
      <c r="G52" s="57">
        <v>20</v>
      </c>
      <c r="H52" s="57">
        <v>2469.96</v>
      </c>
      <c r="I52" s="57">
        <v>91.2</v>
      </c>
      <c r="J52" s="57">
        <v>239.81</v>
      </c>
      <c r="K52" s="29">
        <v>13</v>
      </c>
      <c r="L52" s="57">
        <v>10.3</v>
      </c>
      <c r="M52" s="57">
        <v>6.12</v>
      </c>
      <c r="N52" s="57">
        <v>37.17</v>
      </c>
      <c r="O52" s="39">
        <v>5</v>
      </c>
      <c r="P52" s="57">
        <v>-0.18</v>
      </c>
      <c r="Q52" s="57">
        <v>594719.17000000004</v>
      </c>
      <c r="R52" s="57">
        <v>80.47</v>
      </c>
      <c r="S52" s="57">
        <v>8</v>
      </c>
    </row>
    <row r="53" spans="1:19">
      <c r="A53" s="202"/>
      <c r="B53" s="29" t="s">
        <v>27</v>
      </c>
      <c r="C53" s="39">
        <v>73189</v>
      </c>
      <c r="D53" s="57">
        <v>3.53</v>
      </c>
      <c r="E53" s="57">
        <v>6.18</v>
      </c>
      <c r="F53" s="57">
        <v>199.52</v>
      </c>
      <c r="G53" s="57">
        <v>28.5</v>
      </c>
      <c r="H53" s="57">
        <v>3290.01</v>
      </c>
      <c r="I53" s="57">
        <v>172</v>
      </c>
      <c r="J53" s="57">
        <v>373.15</v>
      </c>
      <c r="K53" s="29">
        <v>26</v>
      </c>
      <c r="L53" s="57">
        <v>8.82</v>
      </c>
      <c r="M53" s="57">
        <v>5.73</v>
      </c>
      <c r="N53" s="57">
        <v>57.71</v>
      </c>
      <c r="O53" s="39">
        <v>10</v>
      </c>
      <c r="P53" s="57">
        <v>-0.13</v>
      </c>
      <c r="Q53" s="57">
        <v>48377.45</v>
      </c>
      <c r="R53" s="57">
        <v>78.91</v>
      </c>
      <c r="S53" s="57">
        <v>7</v>
      </c>
    </row>
    <row r="54" spans="1:19">
      <c r="A54" s="199"/>
      <c r="B54" s="20" t="s">
        <v>28</v>
      </c>
      <c r="C54" s="40">
        <v>18634</v>
      </c>
      <c r="D54" s="59">
        <v>0.9</v>
      </c>
      <c r="E54" s="59">
        <v>5.96</v>
      </c>
      <c r="F54" s="59">
        <v>361.22</v>
      </c>
      <c r="G54" s="59">
        <v>16</v>
      </c>
      <c r="H54" s="59">
        <v>5592.51</v>
      </c>
      <c r="I54" s="59">
        <v>240.7</v>
      </c>
      <c r="J54" s="59">
        <v>511.96</v>
      </c>
      <c r="K54" s="20">
        <v>33</v>
      </c>
      <c r="L54" s="59">
        <v>10.92</v>
      </c>
      <c r="M54" s="59">
        <v>6.15</v>
      </c>
      <c r="N54" s="59">
        <v>73.260000000000005</v>
      </c>
      <c r="O54" s="40">
        <v>14</v>
      </c>
      <c r="P54" s="59">
        <v>-0.23</v>
      </c>
      <c r="Q54" s="59">
        <v>22880.62</v>
      </c>
      <c r="R54" s="59">
        <v>100.11</v>
      </c>
      <c r="S54" s="59">
        <v>8</v>
      </c>
    </row>
    <row r="55" spans="1:19" s="171" customFormat="1">
      <c r="A55" s="26"/>
      <c r="B55" s="26"/>
      <c r="C55" s="53"/>
      <c r="D55" s="55"/>
      <c r="E55" s="55"/>
      <c r="F55" s="55"/>
      <c r="G55" s="55"/>
      <c r="H55" s="55"/>
      <c r="I55" s="55"/>
      <c r="J55" s="55"/>
      <c r="K55" s="26"/>
      <c r="L55" s="55"/>
      <c r="M55" s="55"/>
      <c r="N55" s="55"/>
      <c r="O55" s="53"/>
      <c r="P55" s="55"/>
      <c r="Q55" s="55"/>
      <c r="R55" s="55"/>
      <c r="S55" s="55"/>
    </row>
    <row r="56" spans="1:19">
      <c r="A56" s="26"/>
      <c r="B56" s="172" t="s">
        <v>19</v>
      </c>
      <c r="C56" s="173" t="s">
        <v>152</v>
      </c>
      <c r="D56" s="174" t="s">
        <v>153</v>
      </c>
      <c r="E56" s="174" t="s">
        <v>31</v>
      </c>
      <c r="F56" s="174" t="s">
        <v>157</v>
      </c>
      <c r="G56" s="174" t="s">
        <v>158</v>
      </c>
      <c r="H56" s="174" t="s">
        <v>159</v>
      </c>
      <c r="I56" s="174" t="s">
        <v>178</v>
      </c>
      <c r="J56" s="174" t="s">
        <v>160</v>
      </c>
      <c r="K56" s="172" t="s">
        <v>161</v>
      </c>
      <c r="L56" s="174" t="s">
        <v>179</v>
      </c>
      <c r="M56" s="174" t="s">
        <v>180</v>
      </c>
      <c r="N56" s="174" t="s">
        <v>164</v>
      </c>
      <c r="O56" s="173" t="s">
        <v>165</v>
      </c>
      <c r="P56" s="174" t="s">
        <v>181</v>
      </c>
      <c r="Q56" s="51" t="s">
        <v>327</v>
      </c>
      <c r="R56" s="51" t="s">
        <v>328</v>
      </c>
      <c r="S56" s="174" t="s">
        <v>322</v>
      </c>
    </row>
    <row r="57" spans="1:19">
      <c r="A57" s="202" t="s">
        <v>321</v>
      </c>
      <c r="B57" s="29">
        <v>1</v>
      </c>
      <c r="C57" s="39">
        <v>187141</v>
      </c>
      <c r="D57" s="57">
        <v>9.0299999999999994</v>
      </c>
      <c r="E57" s="57">
        <v>36.51</v>
      </c>
      <c r="F57" s="57">
        <v>74.47</v>
      </c>
      <c r="G57" s="57">
        <v>10</v>
      </c>
      <c r="H57" s="57">
        <v>805.44</v>
      </c>
      <c r="I57" s="57">
        <v>35</v>
      </c>
      <c r="J57" s="57">
        <v>109.71</v>
      </c>
      <c r="K57" s="29">
        <v>8</v>
      </c>
      <c r="L57" s="57">
        <v>7.34</v>
      </c>
      <c r="M57" s="57">
        <v>4</v>
      </c>
      <c r="N57" s="57">
        <v>19.34</v>
      </c>
      <c r="O57" s="39">
        <v>3</v>
      </c>
      <c r="P57" s="57">
        <v>-0.25</v>
      </c>
      <c r="Q57" s="57">
        <v>110689.23</v>
      </c>
      <c r="R57" s="57">
        <v>63.26</v>
      </c>
      <c r="S57" s="57">
        <v>9.25</v>
      </c>
    </row>
    <row r="58" spans="1:19">
      <c r="A58" s="202"/>
      <c r="B58" s="29">
        <v>2</v>
      </c>
      <c r="C58" s="39">
        <v>180618</v>
      </c>
      <c r="D58" s="57">
        <v>8.7200000000000006</v>
      </c>
      <c r="E58" s="57">
        <v>37.56</v>
      </c>
      <c r="F58" s="57">
        <v>81.53</v>
      </c>
      <c r="G58" s="57">
        <v>10</v>
      </c>
      <c r="H58" s="57">
        <v>1067.21</v>
      </c>
      <c r="I58" s="57">
        <v>40</v>
      </c>
      <c r="J58" s="57">
        <v>127.28</v>
      </c>
      <c r="K58" s="29">
        <v>10</v>
      </c>
      <c r="L58" s="57">
        <v>8.3800000000000008</v>
      </c>
      <c r="M58" s="57">
        <v>4.57</v>
      </c>
      <c r="N58" s="57">
        <v>20.25</v>
      </c>
      <c r="O58" s="39">
        <v>3</v>
      </c>
      <c r="P58" s="57">
        <v>-0.2</v>
      </c>
      <c r="Q58" s="57">
        <v>138179.13</v>
      </c>
      <c r="R58" s="57">
        <v>65.11</v>
      </c>
      <c r="S58" s="57">
        <v>8.5</v>
      </c>
    </row>
    <row r="59" spans="1:19">
      <c r="A59" s="202"/>
      <c r="B59" s="29">
        <v>3</v>
      </c>
      <c r="C59" s="39">
        <v>200236</v>
      </c>
      <c r="D59" s="57">
        <v>9.66</v>
      </c>
      <c r="E59" s="57">
        <v>37.22</v>
      </c>
      <c r="F59" s="57">
        <v>87.47</v>
      </c>
      <c r="G59" s="57">
        <v>11.28</v>
      </c>
      <c r="H59" s="57">
        <v>1096.04</v>
      </c>
      <c r="I59" s="57">
        <v>43.59</v>
      </c>
      <c r="J59" s="57">
        <v>114.64</v>
      </c>
      <c r="K59" s="29">
        <v>8</v>
      </c>
      <c r="L59" s="57">
        <v>9.56</v>
      </c>
      <c r="M59" s="57">
        <v>5</v>
      </c>
      <c r="N59" s="57">
        <v>19.71</v>
      </c>
      <c r="O59" s="39">
        <v>3</v>
      </c>
      <c r="P59" s="57">
        <v>-0.25</v>
      </c>
      <c r="Q59" s="57">
        <v>37808.14</v>
      </c>
      <c r="R59" s="57">
        <v>76.58</v>
      </c>
      <c r="S59" s="57">
        <v>8.5</v>
      </c>
    </row>
    <row r="60" spans="1:19">
      <c r="A60" s="202"/>
      <c r="B60" s="29">
        <v>4</v>
      </c>
      <c r="C60" s="39">
        <v>201474</v>
      </c>
      <c r="D60" s="57">
        <v>9.7200000000000006</v>
      </c>
      <c r="E60" s="57">
        <v>39.04</v>
      </c>
      <c r="F60" s="57">
        <v>60.88</v>
      </c>
      <c r="G60" s="57">
        <v>10</v>
      </c>
      <c r="H60" s="57">
        <v>1022.11</v>
      </c>
      <c r="I60" s="57">
        <v>40</v>
      </c>
      <c r="J60" s="57">
        <v>111.29</v>
      </c>
      <c r="K60" s="29">
        <v>8</v>
      </c>
      <c r="L60" s="57">
        <v>9.18</v>
      </c>
      <c r="M60" s="57">
        <v>5</v>
      </c>
      <c r="N60" s="57">
        <v>18.78</v>
      </c>
      <c r="O60" s="39">
        <v>3</v>
      </c>
      <c r="P60" s="57">
        <v>-0.15</v>
      </c>
      <c r="Q60" s="57">
        <v>87753.57</v>
      </c>
      <c r="R60" s="57">
        <v>68.040000000000006</v>
      </c>
      <c r="S60" s="57">
        <v>8.64</v>
      </c>
    </row>
    <row r="61" spans="1:19">
      <c r="A61" s="202"/>
      <c r="B61" s="29">
        <v>5</v>
      </c>
      <c r="C61" s="39">
        <v>208570</v>
      </c>
      <c r="D61" s="57">
        <v>10.07</v>
      </c>
      <c r="E61" s="57">
        <v>39.01</v>
      </c>
      <c r="F61" s="57">
        <v>90.85</v>
      </c>
      <c r="G61" s="57">
        <v>10.039999999999999</v>
      </c>
      <c r="H61" s="57">
        <v>1308.43</v>
      </c>
      <c r="I61" s="57">
        <v>43.87</v>
      </c>
      <c r="J61" s="57">
        <v>104.87</v>
      </c>
      <c r="K61" s="29">
        <v>8</v>
      </c>
      <c r="L61" s="57">
        <v>12.48</v>
      </c>
      <c r="M61" s="57">
        <v>5</v>
      </c>
      <c r="N61" s="57">
        <v>18.59</v>
      </c>
      <c r="O61" s="39">
        <v>3</v>
      </c>
      <c r="P61" s="57">
        <v>-0.14000000000000001</v>
      </c>
      <c r="Q61" s="57">
        <v>58410.04</v>
      </c>
      <c r="R61" s="57">
        <v>72</v>
      </c>
      <c r="S61" s="57">
        <v>9</v>
      </c>
    </row>
    <row r="62" spans="1:19">
      <c r="A62" s="202"/>
      <c r="B62" s="29">
        <v>6</v>
      </c>
      <c r="C62" s="39">
        <v>223397</v>
      </c>
      <c r="D62" s="57">
        <v>10.78</v>
      </c>
      <c r="E62" s="57">
        <v>38.97</v>
      </c>
      <c r="F62" s="57">
        <v>69.05</v>
      </c>
      <c r="G62" s="57">
        <v>10</v>
      </c>
      <c r="H62" s="57">
        <v>1220.49</v>
      </c>
      <c r="I62" s="57">
        <v>45</v>
      </c>
      <c r="J62" s="57">
        <v>110.75</v>
      </c>
      <c r="K62" s="29">
        <v>8</v>
      </c>
      <c r="L62" s="57">
        <v>11.02</v>
      </c>
      <c r="M62" s="57">
        <v>5</v>
      </c>
      <c r="N62" s="57">
        <v>18.36</v>
      </c>
      <c r="O62" s="39">
        <v>2</v>
      </c>
      <c r="P62" s="57">
        <v>-0.21</v>
      </c>
      <c r="Q62" s="57">
        <v>550847.06000000006</v>
      </c>
      <c r="R62" s="57">
        <v>74.989999999999995</v>
      </c>
      <c r="S62" s="57">
        <v>9</v>
      </c>
    </row>
    <row r="63" spans="1:19">
      <c r="A63" s="202"/>
      <c r="B63" s="29">
        <v>7</v>
      </c>
      <c r="C63" s="39">
        <v>210900</v>
      </c>
      <c r="D63" s="57">
        <v>10.18</v>
      </c>
      <c r="E63" s="57">
        <v>39.020000000000003</v>
      </c>
      <c r="F63" s="57">
        <v>61.72</v>
      </c>
      <c r="G63" s="57">
        <v>10.11</v>
      </c>
      <c r="H63" s="57">
        <v>1148.48</v>
      </c>
      <c r="I63" s="57">
        <v>40</v>
      </c>
      <c r="J63" s="57">
        <v>107.3</v>
      </c>
      <c r="K63" s="29">
        <v>8</v>
      </c>
      <c r="L63" s="57">
        <v>10.7</v>
      </c>
      <c r="M63" s="57">
        <v>5</v>
      </c>
      <c r="N63" s="57">
        <v>17.920000000000002</v>
      </c>
      <c r="O63" s="39">
        <v>3</v>
      </c>
      <c r="P63" s="57">
        <v>-0.27</v>
      </c>
      <c r="Q63" s="57">
        <v>320442.65000000002</v>
      </c>
      <c r="R63" s="57">
        <v>75</v>
      </c>
      <c r="S63" s="57">
        <v>9</v>
      </c>
    </row>
    <row r="64" spans="1:19">
      <c r="A64" s="202"/>
      <c r="B64" s="29">
        <v>8</v>
      </c>
      <c r="C64" s="39">
        <v>224241</v>
      </c>
      <c r="D64" s="57">
        <v>10.82</v>
      </c>
      <c r="E64" s="57">
        <v>39.950000000000003</v>
      </c>
      <c r="F64" s="57">
        <v>124.35</v>
      </c>
      <c r="G64" s="57">
        <v>12</v>
      </c>
      <c r="H64" s="57">
        <v>1417.86</v>
      </c>
      <c r="I64" s="57">
        <v>44</v>
      </c>
      <c r="J64" s="57">
        <v>94.71</v>
      </c>
      <c r="K64" s="29">
        <v>8</v>
      </c>
      <c r="L64" s="57">
        <v>14.97</v>
      </c>
      <c r="M64" s="57">
        <v>5.0599999999999996</v>
      </c>
      <c r="N64" s="57">
        <v>17.68</v>
      </c>
      <c r="O64" s="39">
        <v>2</v>
      </c>
      <c r="P64" s="57">
        <v>-0.25</v>
      </c>
      <c r="Q64" s="57">
        <v>94240.12</v>
      </c>
      <c r="R64" s="57">
        <v>72.5</v>
      </c>
      <c r="S64" s="57">
        <v>8.5</v>
      </c>
    </row>
    <row r="65" spans="1:19">
      <c r="A65" s="202"/>
      <c r="B65" s="29">
        <v>9</v>
      </c>
      <c r="C65" s="39">
        <v>216794</v>
      </c>
      <c r="D65" s="57">
        <v>10.46</v>
      </c>
      <c r="E65" s="57">
        <v>39.380000000000003</v>
      </c>
      <c r="F65" s="57">
        <v>78.959999999999994</v>
      </c>
      <c r="G65" s="57">
        <v>10.199999999999999</v>
      </c>
      <c r="H65" s="57">
        <v>1311.84</v>
      </c>
      <c r="I65" s="57">
        <v>42.57</v>
      </c>
      <c r="J65" s="57">
        <v>95.53</v>
      </c>
      <c r="K65" s="29">
        <v>8</v>
      </c>
      <c r="L65" s="57">
        <v>13.73</v>
      </c>
      <c r="M65" s="57">
        <v>5.4</v>
      </c>
      <c r="N65" s="57">
        <v>18.489999999999998</v>
      </c>
      <c r="O65" s="39">
        <v>2</v>
      </c>
      <c r="P65" s="57">
        <v>-0.21</v>
      </c>
      <c r="Q65" s="57">
        <v>22711.51</v>
      </c>
      <c r="R65" s="57">
        <v>71.72</v>
      </c>
      <c r="S65" s="57">
        <v>8.5</v>
      </c>
    </row>
    <row r="66" spans="1:19">
      <c r="A66" s="199"/>
      <c r="B66" s="20">
        <v>10</v>
      </c>
      <c r="C66" s="40">
        <v>205995</v>
      </c>
      <c r="D66" s="59">
        <v>9.94</v>
      </c>
      <c r="E66" s="59">
        <v>40.79</v>
      </c>
      <c r="F66" s="59">
        <v>77.06</v>
      </c>
      <c r="G66" s="59">
        <v>11.23</v>
      </c>
      <c r="H66" s="59">
        <v>1095.3</v>
      </c>
      <c r="I66" s="59">
        <v>40</v>
      </c>
      <c r="J66" s="59">
        <v>90.44</v>
      </c>
      <c r="K66" s="20">
        <v>7</v>
      </c>
      <c r="L66" s="59">
        <v>12.11</v>
      </c>
      <c r="M66" s="59">
        <v>6</v>
      </c>
      <c r="N66" s="59">
        <v>17.149999999999999</v>
      </c>
      <c r="O66" s="40">
        <v>2</v>
      </c>
      <c r="P66" s="59">
        <v>-0.15</v>
      </c>
      <c r="Q66" s="59">
        <v>42187.01</v>
      </c>
      <c r="R66" s="59">
        <v>79.37</v>
      </c>
      <c r="S66" s="59">
        <v>8.6</v>
      </c>
    </row>
    <row r="67" spans="1:19">
      <c r="A67" s="158" t="s">
        <v>323</v>
      </c>
      <c r="B67" s="22"/>
      <c r="C67" s="38"/>
      <c r="D67" s="52"/>
      <c r="E67" s="52"/>
      <c r="F67" s="52"/>
      <c r="G67" s="52"/>
      <c r="H67" s="52"/>
      <c r="I67" s="52"/>
      <c r="J67" s="52"/>
      <c r="K67" s="22"/>
      <c r="L67" s="52"/>
      <c r="M67" s="52"/>
      <c r="N67" s="52"/>
      <c r="O67" s="38"/>
      <c r="P67" s="52"/>
      <c r="Q67" s="52"/>
      <c r="R67" s="52"/>
      <c r="S67" s="52"/>
    </row>
    <row r="68" spans="1:19">
      <c r="A68" s="158" t="s">
        <v>453</v>
      </c>
    </row>
    <row r="69" spans="1:19">
      <c r="A69" s="158" t="s">
        <v>456</v>
      </c>
    </row>
  </sheetData>
  <mergeCells count="7">
    <mergeCell ref="A47:A54"/>
    <mergeCell ref="A57:A66"/>
    <mergeCell ref="A1:S1"/>
    <mergeCell ref="A3:A10"/>
    <mergeCell ref="A13:A22"/>
    <mergeCell ref="A25:A32"/>
    <mergeCell ref="A35:A44"/>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3"/>
  <sheetViews>
    <sheetView zoomScaleNormal="100" workbookViewId="0">
      <selection sqref="A1:I1"/>
    </sheetView>
  </sheetViews>
  <sheetFormatPr defaultColWidth="9" defaultRowHeight="12.75"/>
  <cols>
    <col min="1" max="1" width="36" customWidth="1"/>
    <col min="2" max="2" width="18.33203125" style="145" bestFit="1" customWidth="1"/>
    <col min="3" max="3" width="11.1640625" style="3" bestFit="1" customWidth="1"/>
    <col min="4" max="4" width="11.83203125" style="3" bestFit="1" customWidth="1"/>
    <col min="5" max="5" width="15" style="3" bestFit="1" customWidth="1"/>
    <col min="6" max="6" width="10.33203125" style="3" bestFit="1" customWidth="1"/>
    <col min="7" max="7" width="14.33203125" style="3" bestFit="1" customWidth="1"/>
    <col min="8" max="8" width="24.6640625" style="2" bestFit="1" customWidth="1"/>
    <col min="9" max="9" width="16.33203125" style="3" bestFit="1" customWidth="1"/>
    <col min="12" max="12" width="10.1640625" bestFit="1" customWidth="1"/>
  </cols>
  <sheetData>
    <row r="1" spans="1:9" ht="30.95" customHeight="1">
      <c r="A1" s="191" t="s">
        <v>432</v>
      </c>
      <c r="B1" s="191"/>
      <c r="C1" s="191"/>
      <c r="D1" s="191"/>
      <c r="E1" s="191"/>
      <c r="F1" s="191"/>
      <c r="G1" s="191"/>
      <c r="H1" s="191"/>
      <c r="I1" s="191"/>
    </row>
    <row r="2" spans="1:9">
      <c r="A2" s="19" t="s">
        <v>111</v>
      </c>
      <c r="B2" s="140" t="s">
        <v>153</v>
      </c>
      <c r="C2" s="27" t="s">
        <v>31</v>
      </c>
      <c r="D2" s="27" t="s">
        <v>112</v>
      </c>
      <c r="E2" s="27" t="s">
        <v>113</v>
      </c>
      <c r="F2" s="27" t="s">
        <v>33</v>
      </c>
      <c r="G2" s="27" t="s">
        <v>198</v>
      </c>
      <c r="H2" s="51" t="s">
        <v>207</v>
      </c>
      <c r="I2" s="27" t="s">
        <v>114</v>
      </c>
    </row>
    <row r="3" spans="1:9">
      <c r="A3" s="26" t="s">
        <v>83</v>
      </c>
      <c r="B3" s="112">
        <v>15.4</v>
      </c>
      <c r="C3" s="54">
        <v>40.229999999999997</v>
      </c>
      <c r="D3" s="54">
        <v>3.91</v>
      </c>
      <c r="E3" s="54">
        <v>39.299999999999997</v>
      </c>
      <c r="F3" s="54">
        <v>37.950000000000003</v>
      </c>
      <c r="G3" s="54">
        <v>62.67</v>
      </c>
      <c r="H3" s="55">
        <v>249.57</v>
      </c>
      <c r="I3" s="54">
        <v>10.81</v>
      </c>
    </row>
    <row r="4" spans="1:9">
      <c r="A4" s="29" t="s">
        <v>84</v>
      </c>
      <c r="B4" s="113">
        <v>59.56</v>
      </c>
      <c r="C4" s="36">
        <v>34.57</v>
      </c>
      <c r="D4" s="36">
        <v>4.75</v>
      </c>
      <c r="E4" s="36">
        <v>28.39</v>
      </c>
      <c r="F4" s="36">
        <v>75.58</v>
      </c>
      <c r="G4" s="36">
        <v>31.1</v>
      </c>
      <c r="H4" s="57">
        <v>160.30000000000001</v>
      </c>
      <c r="I4" s="36">
        <v>8.07</v>
      </c>
    </row>
    <row r="5" spans="1:9">
      <c r="A5" s="29" t="s">
        <v>85</v>
      </c>
      <c r="B5" s="113">
        <v>5.54</v>
      </c>
      <c r="C5" s="36">
        <v>36.130000000000003</v>
      </c>
      <c r="D5" s="36">
        <v>4.7699999999999996</v>
      </c>
      <c r="E5" s="36">
        <v>26.29</v>
      </c>
      <c r="F5" s="36">
        <v>87.95</v>
      </c>
      <c r="G5" s="36">
        <v>41.27</v>
      </c>
      <c r="H5" s="57">
        <v>216.7</v>
      </c>
      <c r="I5" s="36">
        <v>10.029999999999999</v>
      </c>
    </row>
    <row r="6" spans="1:9">
      <c r="A6" s="29" t="s">
        <v>86</v>
      </c>
      <c r="B6" s="113">
        <v>72.19</v>
      </c>
      <c r="C6" s="36">
        <v>36.18</v>
      </c>
      <c r="D6" s="36">
        <v>4.51</v>
      </c>
      <c r="E6" s="36">
        <v>31.05</v>
      </c>
      <c r="F6" s="36">
        <v>65.95</v>
      </c>
      <c r="G6" s="36">
        <v>38.85</v>
      </c>
      <c r="H6" s="57">
        <v>151.85</v>
      </c>
      <c r="I6" s="36">
        <v>7.46</v>
      </c>
    </row>
    <row r="7" spans="1:9">
      <c r="A7" s="29" t="s">
        <v>87</v>
      </c>
      <c r="B7" s="113">
        <v>10.46</v>
      </c>
      <c r="C7" s="36">
        <v>34.9</v>
      </c>
      <c r="D7" s="36">
        <v>4.28</v>
      </c>
      <c r="E7" s="36">
        <v>34.64</v>
      </c>
      <c r="F7" s="36">
        <v>58.34</v>
      </c>
      <c r="G7" s="36">
        <v>68.92</v>
      </c>
      <c r="H7" s="57">
        <v>375.38</v>
      </c>
      <c r="I7" s="36">
        <v>14.26</v>
      </c>
    </row>
    <row r="8" spans="1:9">
      <c r="A8" s="29" t="s">
        <v>88</v>
      </c>
      <c r="B8" s="113">
        <v>1.84</v>
      </c>
      <c r="C8" s="36">
        <v>42.74</v>
      </c>
      <c r="D8" s="36">
        <v>3.94</v>
      </c>
      <c r="E8" s="36">
        <v>40.43</v>
      </c>
      <c r="F8" s="36">
        <v>28.6</v>
      </c>
      <c r="G8" s="36">
        <v>18.14</v>
      </c>
      <c r="H8" s="57">
        <v>43.82</v>
      </c>
      <c r="I8" s="36">
        <v>0.95</v>
      </c>
    </row>
    <row r="9" spans="1:9">
      <c r="A9" s="29" t="s">
        <v>89</v>
      </c>
      <c r="B9" s="113">
        <v>21.25</v>
      </c>
      <c r="C9" s="36">
        <v>32.840000000000003</v>
      </c>
      <c r="D9" s="36">
        <v>5.2</v>
      </c>
      <c r="E9" s="36">
        <v>22.68</v>
      </c>
      <c r="F9" s="36">
        <v>84.94</v>
      </c>
      <c r="G9" s="36">
        <v>9.6</v>
      </c>
      <c r="H9" s="57">
        <v>40.15</v>
      </c>
      <c r="I9" s="36">
        <v>2.04</v>
      </c>
    </row>
    <row r="10" spans="1:9">
      <c r="A10" s="29" t="s">
        <v>90</v>
      </c>
      <c r="B10" s="113">
        <v>1.95</v>
      </c>
      <c r="C10" s="36">
        <v>38.03</v>
      </c>
      <c r="D10" s="36">
        <v>5.28</v>
      </c>
      <c r="E10" s="36">
        <v>20.79</v>
      </c>
      <c r="F10" s="36">
        <v>91.35</v>
      </c>
      <c r="G10" s="36">
        <v>15.63</v>
      </c>
      <c r="H10" s="57">
        <v>47.08</v>
      </c>
      <c r="I10" s="36">
        <v>2.76</v>
      </c>
    </row>
    <row r="11" spans="1:9">
      <c r="A11" s="29" t="s">
        <v>91</v>
      </c>
      <c r="B11" s="113">
        <v>27.07</v>
      </c>
      <c r="C11" s="36">
        <v>36.119999999999997</v>
      </c>
      <c r="D11" s="36">
        <v>4.68</v>
      </c>
      <c r="E11" s="36">
        <v>28.57</v>
      </c>
      <c r="F11" s="36">
        <v>66.87</v>
      </c>
      <c r="G11" s="36">
        <v>14.56</v>
      </c>
      <c r="H11" s="57">
        <v>61.91</v>
      </c>
      <c r="I11" s="36">
        <v>2.4500000000000002</v>
      </c>
    </row>
    <row r="12" spans="1:9">
      <c r="A12" s="29" t="s">
        <v>92</v>
      </c>
      <c r="B12" s="113">
        <v>0.69</v>
      </c>
      <c r="C12" s="36">
        <v>31.9</v>
      </c>
      <c r="D12" s="36">
        <v>4.5</v>
      </c>
      <c r="E12" s="36">
        <v>30.3</v>
      </c>
      <c r="F12" s="36">
        <v>29.41</v>
      </c>
      <c r="G12" s="36">
        <v>1</v>
      </c>
      <c r="H12" s="57">
        <v>5.4</v>
      </c>
      <c r="I12" s="36">
        <v>0</v>
      </c>
    </row>
    <row r="13" spans="1:9">
      <c r="A13" s="29" t="s">
        <v>93</v>
      </c>
      <c r="B13" s="113">
        <v>0.68</v>
      </c>
      <c r="C13" s="36">
        <v>38.369999999999997</v>
      </c>
      <c r="D13" s="36">
        <v>4.1500000000000004</v>
      </c>
      <c r="E13" s="36">
        <v>39.520000000000003</v>
      </c>
      <c r="F13" s="36">
        <v>42.13</v>
      </c>
      <c r="G13" s="36">
        <v>36.72</v>
      </c>
      <c r="H13" s="57">
        <v>80.86</v>
      </c>
      <c r="I13" s="36">
        <v>0.65</v>
      </c>
    </row>
    <row r="14" spans="1:9">
      <c r="A14" s="29" t="s">
        <v>94</v>
      </c>
      <c r="B14" s="113">
        <v>0.02</v>
      </c>
      <c r="C14" s="36">
        <v>49.36</v>
      </c>
      <c r="D14" s="36">
        <v>2.33</v>
      </c>
      <c r="E14" s="36">
        <v>75.22</v>
      </c>
      <c r="F14" s="36">
        <v>95.02</v>
      </c>
      <c r="G14" s="36">
        <v>8.48</v>
      </c>
      <c r="H14" s="57">
        <v>19.12</v>
      </c>
      <c r="I14" s="36">
        <v>3.51</v>
      </c>
    </row>
    <row r="15" spans="1:9">
      <c r="A15" s="29" t="s">
        <v>95</v>
      </c>
      <c r="B15" s="113">
        <v>4.67</v>
      </c>
      <c r="C15" s="36">
        <v>42.16</v>
      </c>
      <c r="D15" s="36">
        <v>3.78</v>
      </c>
      <c r="E15" s="36">
        <v>39.86</v>
      </c>
      <c r="F15" s="36">
        <v>30.16</v>
      </c>
      <c r="G15" s="36">
        <v>52.28</v>
      </c>
      <c r="H15" s="57">
        <v>138.24</v>
      </c>
      <c r="I15" s="36">
        <v>5.08</v>
      </c>
    </row>
    <row r="16" spans="1:9">
      <c r="A16" s="29" t="s">
        <v>96</v>
      </c>
      <c r="B16" s="113">
        <v>0.05</v>
      </c>
      <c r="C16" s="36">
        <v>37.369999999999997</v>
      </c>
      <c r="D16" s="36">
        <v>5.14</v>
      </c>
      <c r="E16" s="36">
        <v>11.89</v>
      </c>
      <c r="F16" s="36">
        <v>43.17</v>
      </c>
      <c r="G16" s="36">
        <v>15.99</v>
      </c>
      <c r="H16" s="57">
        <v>51.91</v>
      </c>
      <c r="I16" s="36">
        <v>1.1299999999999999</v>
      </c>
    </row>
    <row r="17" spans="1:9">
      <c r="A17" s="29" t="s">
        <v>444</v>
      </c>
      <c r="B17" s="113">
        <v>1.03</v>
      </c>
      <c r="C17" s="36">
        <v>34.119999999999997</v>
      </c>
      <c r="D17" s="36">
        <v>4.8</v>
      </c>
      <c r="E17" s="36">
        <v>25.59</v>
      </c>
      <c r="F17" s="36">
        <v>87.46</v>
      </c>
      <c r="G17" s="36">
        <v>49.07</v>
      </c>
      <c r="H17" s="57">
        <v>151.53</v>
      </c>
      <c r="I17" s="36">
        <v>5.16</v>
      </c>
    </row>
    <row r="18" spans="1:9">
      <c r="A18" s="29" t="s">
        <v>97</v>
      </c>
      <c r="B18" s="113">
        <v>23.7</v>
      </c>
      <c r="C18" s="36">
        <v>34.799999999999997</v>
      </c>
      <c r="D18" s="36">
        <v>4.68</v>
      </c>
      <c r="E18" s="36">
        <v>28.91</v>
      </c>
      <c r="F18" s="36">
        <v>77.98</v>
      </c>
      <c r="G18" s="36">
        <v>45.87</v>
      </c>
      <c r="H18" s="57">
        <v>199.44</v>
      </c>
      <c r="I18" s="36">
        <v>8.33</v>
      </c>
    </row>
    <row r="19" spans="1:9">
      <c r="A19" s="29" t="s">
        <v>98</v>
      </c>
      <c r="B19" s="113">
        <v>0.2</v>
      </c>
      <c r="C19" s="36">
        <v>30.54</v>
      </c>
      <c r="D19" s="36">
        <v>5.21</v>
      </c>
      <c r="E19" s="36">
        <v>31.26</v>
      </c>
      <c r="F19" s="36">
        <v>74.53</v>
      </c>
      <c r="G19" s="36">
        <v>9.35</v>
      </c>
      <c r="H19" s="57">
        <v>30</v>
      </c>
      <c r="I19" s="36">
        <v>2.79</v>
      </c>
    </row>
    <row r="20" spans="1:9">
      <c r="A20" s="29" t="s">
        <v>99</v>
      </c>
      <c r="B20" s="113">
        <v>0.45</v>
      </c>
      <c r="C20" s="36">
        <v>34.71</v>
      </c>
      <c r="D20" s="36">
        <v>4.3499999999999996</v>
      </c>
      <c r="E20" s="36">
        <v>32.28</v>
      </c>
      <c r="F20" s="36">
        <v>55.84</v>
      </c>
      <c r="G20" s="36">
        <v>26.95</v>
      </c>
      <c r="H20" s="57">
        <v>90.9</v>
      </c>
      <c r="I20" s="36">
        <v>3.18</v>
      </c>
    </row>
    <row r="21" spans="1:9">
      <c r="A21" s="29" t="s">
        <v>100</v>
      </c>
      <c r="B21" s="113">
        <v>0.01</v>
      </c>
      <c r="C21" s="36">
        <v>39.729999999999997</v>
      </c>
      <c r="D21" s="36">
        <v>4.12</v>
      </c>
      <c r="E21" s="36">
        <v>42.15</v>
      </c>
      <c r="F21" s="36">
        <v>100</v>
      </c>
      <c r="G21" s="36">
        <v>7.77</v>
      </c>
      <c r="H21" s="57">
        <v>7.77</v>
      </c>
      <c r="I21" s="36">
        <v>0</v>
      </c>
    </row>
    <row r="22" spans="1:9">
      <c r="A22" s="29" t="s">
        <v>101</v>
      </c>
      <c r="B22" s="113">
        <v>3.06</v>
      </c>
      <c r="C22" s="36">
        <v>36.85</v>
      </c>
      <c r="D22" s="36">
        <v>4.4000000000000004</v>
      </c>
      <c r="E22" s="36">
        <v>30.49</v>
      </c>
      <c r="F22" s="36">
        <v>83.45</v>
      </c>
      <c r="G22" s="36">
        <v>50.44</v>
      </c>
      <c r="H22" s="57">
        <v>197.17</v>
      </c>
      <c r="I22" s="36">
        <v>5.29</v>
      </c>
    </row>
    <row r="23" spans="1:9">
      <c r="A23" s="29" t="s">
        <v>102</v>
      </c>
      <c r="B23" s="113">
        <v>8.1300000000000008</v>
      </c>
      <c r="C23" s="36">
        <v>38.71</v>
      </c>
      <c r="D23" s="36">
        <v>3.96</v>
      </c>
      <c r="E23" s="36">
        <v>38.81</v>
      </c>
      <c r="F23" s="36">
        <v>44.01</v>
      </c>
      <c r="G23" s="36">
        <v>125.94</v>
      </c>
      <c r="H23" s="57">
        <v>534.66</v>
      </c>
      <c r="I23" s="36">
        <v>17.27</v>
      </c>
    </row>
    <row r="24" spans="1:9">
      <c r="A24" s="29" t="s">
        <v>103</v>
      </c>
      <c r="B24" s="113">
        <v>12.69</v>
      </c>
      <c r="C24" s="36">
        <v>36.92</v>
      </c>
      <c r="D24" s="36">
        <v>4.1399999999999997</v>
      </c>
      <c r="E24" s="36">
        <v>36.65</v>
      </c>
      <c r="F24" s="36">
        <v>57.3</v>
      </c>
      <c r="G24" s="36">
        <v>131.55000000000001</v>
      </c>
      <c r="H24" s="57">
        <v>597.35</v>
      </c>
      <c r="I24" s="36">
        <v>18.420000000000002</v>
      </c>
    </row>
    <row r="25" spans="1:9">
      <c r="A25" s="29" t="s">
        <v>104</v>
      </c>
      <c r="B25" s="113">
        <v>2.0699999999999998</v>
      </c>
      <c r="C25" s="36">
        <v>35.049999999999997</v>
      </c>
      <c r="D25" s="36">
        <v>4.3600000000000003</v>
      </c>
      <c r="E25" s="36">
        <v>30.45</v>
      </c>
      <c r="F25" s="36">
        <v>86.37</v>
      </c>
      <c r="G25" s="36">
        <v>145.80000000000001</v>
      </c>
      <c r="H25" s="57">
        <v>714.18</v>
      </c>
      <c r="I25" s="36">
        <v>20.45</v>
      </c>
    </row>
    <row r="26" spans="1:9">
      <c r="A26" s="29" t="s">
        <v>105</v>
      </c>
      <c r="B26" s="113">
        <v>13.24</v>
      </c>
      <c r="C26" s="36">
        <v>36.99</v>
      </c>
      <c r="D26" s="36">
        <v>4.1399999999999997</v>
      </c>
      <c r="E26" s="36">
        <v>36.57</v>
      </c>
      <c r="F26" s="36">
        <v>56.38</v>
      </c>
      <c r="G26" s="36">
        <v>128.37</v>
      </c>
      <c r="H26" s="57">
        <v>577.54999999999995</v>
      </c>
      <c r="I26" s="36">
        <v>18.059999999999999</v>
      </c>
    </row>
    <row r="27" spans="1:9">
      <c r="A27" s="29" t="s">
        <v>106</v>
      </c>
      <c r="B27" s="113">
        <v>6.44</v>
      </c>
      <c r="C27" s="36">
        <v>35.42</v>
      </c>
      <c r="D27" s="36">
        <v>4.1900000000000004</v>
      </c>
      <c r="E27" s="36">
        <v>36.53</v>
      </c>
      <c r="F27" s="36">
        <v>59.94</v>
      </c>
      <c r="G27" s="36">
        <v>165.38</v>
      </c>
      <c r="H27" s="57">
        <v>789.51</v>
      </c>
      <c r="I27" s="36">
        <v>21.56</v>
      </c>
    </row>
    <row r="28" spans="1:9">
      <c r="A28" s="29" t="s">
        <v>107</v>
      </c>
      <c r="B28" s="113">
        <v>10.81</v>
      </c>
      <c r="C28" s="36">
        <v>37.03</v>
      </c>
      <c r="D28" s="36">
        <v>4.2</v>
      </c>
      <c r="E28" s="36">
        <v>35.81</v>
      </c>
      <c r="F28" s="36">
        <v>57.64</v>
      </c>
      <c r="G28" s="36">
        <v>105.93</v>
      </c>
      <c r="H28" s="57">
        <v>469.01</v>
      </c>
      <c r="I28" s="36">
        <v>15.47</v>
      </c>
    </row>
    <row r="29" spans="1:9">
      <c r="A29" s="29" t="s">
        <v>108</v>
      </c>
      <c r="B29" s="113">
        <v>2.39</v>
      </c>
      <c r="C29" s="36">
        <v>36.92</v>
      </c>
      <c r="D29" s="36">
        <v>3.91</v>
      </c>
      <c r="E29" s="36">
        <v>39.58</v>
      </c>
      <c r="F29" s="36">
        <v>51.14</v>
      </c>
      <c r="G29" s="36">
        <v>298.99</v>
      </c>
      <c r="H29" s="57">
        <v>1178.94</v>
      </c>
      <c r="I29" s="36">
        <v>28.33</v>
      </c>
    </row>
    <row r="30" spans="1:9">
      <c r="A30" s="20" t="s">
        <v>109</v>
      </c>
      <c r="B30" s="114">
        <v>0.12</v>
      </c>
      <c r="C30" s="37">
        <v>34.26</v>
      </c>
      <c r="D30" s="37">
        <v>3.5</v>
      </c>
      <c r="E30" s="37">
        <v>40.26</v>
      </c>
      <c r="F30" s="37">
        <v>61.02</v>
      </c>
      <c r="G30" s="37">
        <v>540.79</v>
      </c>
      <c r="H30" s="59">
        <v>1870.84</v>
      </c>
      <c r="I30" s="37">
        <v>36.44</v>
      </c>
    </row>
    <row r="31" spans="1:9">
      <c r="A31" s="158" t="s">
        <v>323</v>
      </c>
    </row>
    <row r="32" spans="1:9">
      <c r="A32" s="175" t="s">
        <v>453</v>
      </c>
      <c r="B32" s="154"/>
      <c r="C32" s="7"/>
      <c r="D32" s="7"/>
      <c r="E32" s="7"/>
      <c r="F32" s="7"/>
      <c r="G32" s="7"/>
      <c r="H32" s="155"/>
    </row>
    <row r="33" spans="1:8">
      <c r="A33" s="175" t="s">
        <v>457</v>
      </c>
      <c r="B33" s="154"/>
      <c r="C33" s="7"/>
      <c r="D33" s="7"/>
      <c r="E33" s="7"/>
      <c r="F33" s="7"/>
      <c r="G33" s="7"/>
      <c r="H33" s="155"/>
    </row>
  </sheetData>
  <mergeCells count="1">
    <mergeCell ref="A1:I1"/>
  </mergeCells>
  <pageMargins left="0.7" right="0.7" top="0.75" bottom="0.75" header="0.3" footer="0.3"/>
  <pageSetup paperSize="9" orientation="portrait" horizontalDpi="4294967292"/>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182"/>
  <sheetViews>
    <sheetView workbookViewId="0">
      <pane xSplit="1" ySplit="2" topLeftCell="B89" activePane="bottomRight" state="frozen"/>
      <selection pane="topRight" activeCell="B1" sqref="B1"/>
      <selection pane="bottomLeft" activeCell="A3" sqref="A3"/>
      <selection pane="bottomRight" activeCell="C101" sqref="C101"/>
    </sheetView>
  </sheetViews>
  <sheetFormatPr defaultColWidth="9" defaultRowHeight="12.75"/>
  <cols>
    <col min="1" max="1" width="28.1640625" style="28" customWidth="1"/>
    <col min="2" max="2" width="8.83203125" bestFit="1" customWidth="1"/>
    <col min="3" max="3" width="24.6640625" style="1" bestFit="1" customWidth="1"/>
    <col min="4" max="4" width="18.33203125" style="3" bestFit="1" customWidth="1"/>
    <col min="5" max="5" width="14.6640625" style="1" customWidth="1"/>
    <col min="6" max="6" width="19" style="2" bestFit="1" customWidth="1"/>
    <col min="7" max="7" width="11.83203125" style="2" bestFit="1" customWidth="1"/>
    <col min="8" max="8" width="21.33203125" style="2" bestFit="1" customWidth="1"/>
    <col min="9" max="9" width="23.5" bestFit="1" customWidth="1"/>
    <col min="10" max="10" width="23.5" style="3" bestFit="1" customWidth="1"/>
    <col min="11" max="11" width="25.5" bestFit="1" customWidth="1"/>
    <col min="12" max="12" width="22.33203125" style="2" bestFit="1" customWidth="1"/>
    <col min="13" max="13" width="30.5" style="2" bestFit="1" customWidth="1"/>
    <col min="14" max="14" width="33.83203125" style="2" bestFit="1" customWidth="1"/>
    <col min="15" max="15" width="19" style="2" bestFit="1" customWidth="1"/>
    <col min="16" max="16" width="21" style="2" bestFit="1" customWidth="1"/>
    <col min="17" max="17" width="18.5" style="2" bestFit="1" customWidth="1"/>
    <col min="18" max="18" width="20.5" style="2" bestFit="1" customWidth="1"/>
    <col min="19" max="19" width="14.1640625" style="2" bestFit="1" customWidth="1"/>
    <col min="20" max="20" width="16.1640625" style="2" bestFit="1" customWidth="1"/>
    <col min="21" max="21" width="23.6640625" style="2" bestFit="1" customWidth="1"/>
    <col min="22" max="22" width="23.5" style="2" bestFit="1" customWidth="1"/>
    <col min="24" max="24" width="16.83203125" style="2" bestFit="1" customWidth="1"/>
  </cols>
  <sheetData>
    <row r="1" spans="1:24" ht="30.95" customHeight="1">
      <c r="A1" s="191" t="s">
        <v>431</v>
      </c>
      <c r="B1" s="191"/>
      <c r="C1" s="191"/>
      <c r="D1" s="191"/>
      <c r="E1" s="191"/>
      <c r="F1" s="191"/>
      <c r="G1" s="191"/>
      <c r="H1" s="191"/>
      <c r="I1" s="191"/>
      <c r="J1" s="191"/>
      <c r="K1" s="191"/>
      <c r="L1" s="191"/>
      <c r="M1" s="191"/>
      <c r="N1" s="191"/>
      <c r="O1" s="191"/>
      <c r="P1" s="191"/>
      <c r="Q1" s="191"/>
      <c r="R1" s="191"/>
      <c r="S1" s="191"/>
      <c r="T1" s="191"/>
      <c r="U1" s="191"/>
      <c r="V1" s="191"/>
    </row>
    <row r="2" spans="1:24" s="65" customFormat="1">
      <c r="B2" s="19" t="s">
        <v>17</v>
      </c>
      <c r="C2" s="50" t="s">
        <v>152</v>
      </c>
      <c r="D2" s="27" t="s">
        <v>153</v>
      </c>
      <c r="E2" s="50" t="s">
        <v>156</v>
      </c>
      <c r="F2" s="51" t="s">
        <v>177</v>
      </c>
      <c r="G2" s="51" t="s">
        <v>112</v>
      </c>
      <c r="H2" s="51" t="s">
        <v>234</v>
      </c>
      <c r="I2" s="19" t="s">
        <v>235</v>
      </c>
      <c r="J2" s="27" t="s">
        <v>236</v>
      </c>
      <c r="K2" s="19" t="s">
        <v>237</v>
      </c>
      <c r="L2" s="51" t="s">
        <v>238</v>
      </c>
      <c r="M2" s="51" t="s">
        <v>239</v>
      </c>
      <c r="N2" s="51" t="s">
        <v>240</v>
      </c>
      <c r="O2" s="51" t="s">
        <v>159</v>
      </c>
      <c r="P2" s="51" t="s">
        <v>178</v>
      </c>
      <c r="Q2" s="51" t="s">
        <v>179</v>
      </c>
      <c r="R2" s="51" t="s">
        <v>180</v>
      </c>
      <c r="S2" s="51" t="s">
        <v>157</v>
      </c>
      <c r="T2" s="51" t="s">
        <v>158</v>
      </c>
      <c r="U2" s="51" t="s">
        <v>215</v>
      </c>
      <c r="V2" s="51" t="s">
        <v>216</v>
      </c>
      <c r="X2" s="71"/>
    </row>
    <row r="3" spans="1:24">
      <c r="A3" s="197" t="s">
        <v>241</v>
      </c>
      <c r="B3" s="26" t="s">
        <v>21</v>
      </c>
      <c r="C3" s="53">
        <v>279944</v>
      </c>
      <c r="D3" s="54">
        <v>6.99</v>
      </c>
      <c r="E3" s="53">
        <v>22857160</v>
      </c>
      <c r="F3" s="55">
        <v>1.84</v>
      </c>
      <c r="G3" s="55">
        <v>5</v>
      </c>
      <c r="H3" s="55">
        <v>866.53</v>
      </c>
      <c r="I3" s="26">
        <v>55</v>
      </c>
      <c r="J3" s="54">
        <v>7.33</v>
      </c>
      <c r="K3" s="26">
        <v>2</v>
      </c>
      <c r="L3" s="55">
        <v>10.93</v>
      </c>
      <c r="M3" s="55">
        <v>17.690000000000001</v>
      </c>
      <c r="N3" s="55">
        <v>11.25</v>
      </c>
      <c r="O3" s="55">
        <v>1531.37</v>
      </c>
      <c r="P3" s="55">
        <v>94.45</v>
      </c>
      <c r="Q3" s="55">
        <v>1.77</v>
      </c>
      <c r="R3" s="55">
        <v>1.4</v>
      </c>
      <c r="S3" s="55">
        <v>81.650000000000006</v>
      </c>
      <c r="T3" s="55">
        <v>12.7</v>
      </c>
      <c r="U3" s="55">
        <v>-0.2</v>
      </c>
      <c r="V3" s="55">
        <v>-0.28000000000000003</v>
      </c>
    </row>
    <row r="4" spans="1:24">
      <c r="A4" s="202"/>
      <c r="B4" s="29" t="s">
        <v>22</v>
      </c>
      <c r="C4" s="39">
        <v>478616</v>
      </c>
      <c r="D4" s="36">
        <v>11.94</v>
      </c>
      <c r="E4" s="39">
        <v>56926423</v>
      </c>
      <c r="F4" s="57">
        <v>4.59</v>
      </c>
      <c r="G4" s="57">
        <v>4.79</v>
      </c>
      <c r="H4" s="57">
        <v>1694.4</v>
      </c>
      <c r="I4" s="29">
        <v>87</v>
      </c>
      <c r="J4" s="36">
        <v>9.3699999999999992</v>
      </c>
      <c r="K4" s="29">
        <v>2</v>
      </c>
      <c r="L4" s="57">
        <v>14.44</v>
      </c>
      <c r="M4" s="57">
        <v>17.91</v>
      </c>
      <c r="N4" s="57">
        <v>11.25</v>
      </c>
      <c r="O4" s="57">
        <v>4399.47</v>
      </c>
      <c r="P4" s="57">
        <v>109.7</v>
      </c>
      <c r="Q4" s="57">
        <v>2.6</v>
      </c>
      <c r="R4" s="57">
        <v>1.07</v>
      </c>
      <c r="S4" s="57">
        <v>118.94</v>
      </c>
      <c r="T4" s="57">
        <v>15.59</v>
      </c>
      <c r="U4" s="57">
        <v>-0.22</v>
      </c>
      <c r="V4" s="57">
        <v>-0.28999999999999998</v>
      </c>
    </row>
    <row r="5" spans="1:24">
      <c r="A5" s="202"/>
      <c r="B5" s="29" t="s">
        <v>23</v>
      </c>
      <c r="C5" s="39">
        <v>1455963</v>
      </c>
      <c r="D5" s="36">
        <v>36.33</v>
      </c>
      <c r="E5" s="39">
        <v>340143562</v>
      </c>
      <c r="F5" s="57">
        <v>27.44</v>
      </c>
      <c r="G5" s="57">
        <v>4.45</v>
      </c>
      <c r="H5" s="57">
        <v>3324.72</v>
      </c>
      <c r="I5" s="29">
        <v>159</v>
      </c>
      <c r="J5" s="36">
        <v>13.34</v>
      </c>
      <c r="K5" s="29">
        <v>3</v>
      </c>
      <c r="L5" s="57">
        <v>21.65</v>
      </c>
      <c r="M5" s="57">
        <v>20.98</v>
      </c>
      <c r="N5" s="57">
        <v>14.04</v>
      </c>
      <c r="O5" s="57">
        <v>5669.46</v>
      </c>
      <c r="P5" s="57">
        <v>175</v>
      </c>
      <c r="Q5" s="57">
        <v>1.71</v>
      </c>
      <c r="R5" s="57">
        <v>0.99</v>
      </c>
      <c r="S5" s="57">
        <v>233.62</v>
      </c>
      <c r="T5" s="57">
        <v>25.03</v>
      </c>
      <c r="U5" s="57">
        <v>-0.19</v>
      </c>
      <c r="V5" s="57">
        <v>-0.27</v>
      </c>
    </row>
    <row r="6" spans="1:24">
      <c r="A6" s="202"/>
      <c r="B6" s="29" t="s">
        <v>24</v>
      </c>
      <c r="C6" s="39">
        <v>885885</v>
      </c>
      <c r="D6" s="36">
        <v>22.11</v>
      </c>
      <c r="E6" s="39">
        <v>356826656</v>
      </c>
      <c r="F6" s="57">
        <v>28.79</v>
      </c>
      <c r="G6" s="57">
        <v>4.6100000000000003</v>
      </c>
      <c r="H6" s="57">
        <v>5293.61</v>
      </c>
      <c r="I6" s="29">
        <v>229</v>
      </c>
      <c r="J6" s="36">
        <v>17.22</v>
      </c>
      <c r="K6" s="29">
        <v>4</v>
      </c>
      <c r="L6" s="57">
        <v>29.85</v>
      </c>
      <c r="M6" s="57">
        <v>23.31</v>
      </c>
      <c r="N6" s="57">
        <v>15</v>
      </c>
      <c r="O6" s="57">
        <v>9571.44</v>
      </c>
      <c r="P6" s="57">
        <v>209.4</v>
      </c>
      <c r="Q6" s="57">
        <v>1.81</v>
      </c>
      <c r="R6" s="57">
        <v>0.93</v>
      </c>
      <c r="S6" s="57">
        <v>402.79</v>
      </c>
      <c r="T6" s="57">
        <v>28.18</v>
      </c>
      <c r="U6" s="57">
        <v>-0.17</v>
      </c>
      <c r="V6" s="57">
        <v>-0.25</v>
      </c>
    </row>
    <row r="7" spans="1:24">
      <c r="A7" s="202"/>
      <c r="B7" s="29" t="s">
        <v>25</v>
      </c>
      <c r="C7" s="39">
        <v>528833</v>
      </c>
      <c r="D7" s="36">
        <v>13.2</v>
      </c>
      <c r="E7" s="39">
        <v>221580598</v>
      </c>
      <c r="F7" s="57">
        <v>17.88</v>
      </c>
      <c r="G7" s="57">
        <v>4.8099999999999996</v>
      </c>
      <c r="H7" s="57">
        <v>7183.14</v>
      </c>
      <c r="I7" s="29">
        <v>234</v>
      </c>
      <c r="J7" s="36">
        <v>21.03</v>
      </c>
      <c r="K7" s="29">
        <v>4</v>
      </c>
      <c r="L7" s="57">
        <v>38.33</v>
      </c>
      <c r="M7" s="57">
        <v>25.95</v>
      </c>
      <c r="N7" s="57">
        <v>15</v>
      </c>
      <c r="O7" s="57">
        <v>9311.3700000000008</v>
      </c>
      <c r="P7" s="57">
        <v>213.01</v>
      </c>
      <c r="Q7" s="57">
        <v>1.3</v>
      </c>
      <c r="R7" s="57">
        <v>0.88</v>
      </c>
      <c r="S7" s="57">
        <v>419</v>
      </c>
      <c r="T7" s="57">
        <v>34.85</v>
      </c>
      <c r="U7" s="57">
        <v>-0.16</v>
      </c>
      <c r="V7" s="57">
        <v>-0.26</v>
      </c>
    </row>
    <row r="8" spans="1:24">
      <c r="A8" s="202"/>
      <c r="B8" s="29" t="s">
        <v>26</v>
      </c>
      <c r="C8" s="39">
        <v>280787</v>
      </c>
      <c r="D8" s="36">
        <v>7.01</v>
      </c>
      <c r="E8" s="39">
        <v>184757528</v>
      </c>
      <c r="F8" s="57">
        <v>14.91</v>
      </c>
      <c r="G8" s="57">
        <v>4.87</v>
      </c>
      <c r="H8" s="57">
        <v>8853.16</v>
      </c>
      <c r="I8" s="29">
        <v>259</v>
      </c>
      <c r="J8" s="36">
        <v>25.34</v>
      </c>
      <c r="K8" s="29">
        <v>4</v>
      </c>
      <c r="L8" s="57">
        <v>48.21</v>
      </c>
      <c r="M8" s="57">
        <v>28.82</v>
      </c>
      <c r="N8" s="57">
        <v>15</v>
      </c>
      <c r="O8" s="57">
        <v>15526.84</v>
      </c>
      <c r="P8" s="57">
        <v>214</v>
      </c>
      <c r="Q8" s="57">
        <v>1.75</v>
      </c>
      <c r="R8" s="57">
        <v>0.83</v>
      </c>
      <c r="S8" s="57">
        <v>658</v>
      </c>
      <c r="T8" s="57">
        <v>39.450000000000003</v>
      </c>
      <c r="U8" s="57">
        <v>-0.18</v>
      </c>
      <c r="V8" s="57">
        <v>-0.28000000000000003</v>
      </c>
    </row>
    <row r="9" spans="1:24">
      <c r="A9" s="202"/>
      <c r="B9" s="29" t="s">
        <v>27</v>
      </c>
      <c r="C9" s="39">
        <v>80861</v>
      </c>
      <c r="D9" s="36">
        <v>2.02</v>
      </c>
      <c r="E9" s="39">
        <v>45207101</v>
      </c>
      <c r="F9" s="57">
        <v>3.65</v>
      </c>
      <c r="G9" s="57">
        <v>5.35</v>
      </c>
      <c r="H9" s="57">
        <v>10229.01</v>
      </c>
      <c r="I9" s="29">
        <v>311</v>
      </c>
      <c r="J9" s="36">
        <v>31.45</v>
      </c>
      <c r="K9" s="29">
        <v>5</v>
      </c>
      <c r="L9" s="57">
        <v>63.91</v>
      </c>
      <c r="M9" s="57">
        <v>28.76</v>
      </c>
      <c r="N9" s="57">
        <v>15</v>
      </c>
      <c r="O9" s="57">
        <v>10861.29</v>
      </c>
      <c r="P9" s="57">
        <v>265.64999999999998</v>
      </c>
      <c r="Q9" s="57">
        <v>1.06</v>
      </c>
      <c r="R9" s="57">
        <v>0.8</v>
      </c>
      <c r="S9" s="57">
        <v>559.07000000000005</v>
      </c>
      <c r="T9" s="57">
        <v>44.2</v>
      </c>
      <c r="U9" s="57">
        <v>-0.18</v>
      </c>
      <c r="V9" s="57">
        <v>-0.27</v>
      </c>
    </row>
    <row r="10" spans="1:24">
      <c r="A10" s="202"/>
      <c r="B10" s="29" t="s">
        <v>28</v>
      </c>
      <c r="C10" s="39">
        <v>16204</v>
      </c>
      <c r="D10" s="36">
        <v>0.4</v>
      </c>
      <c r="E10" s="39">
        <v>11258581</v>
      </c>
      <c r="F10" s="57">
        <v>0.91</v>
      </c>
      <c r="G10" s="57">
        <v>5.13</v>
      </c>
      <c r="H10" s="57">
        <v>8687.2000000000007</v>
      </c>
      <c r="I10" s="29">
        <v>384</v>
      </c>
      <c r="J10" s="36">
        <v>30.6</v>
      </c>
      <c r="K10" s="29">
        <v>3</v>
      </c>
      <c r="L10" s="57">
        <v>62.73</v>
      </c>
      <c r="M10" s="57">
        <v>29.21</v>
      </c>
      <c r="N10" s="57">
        <v>15</v>
      </c>
      <c r="O10" s="57">
        <v>12800.2</v>
      </c>
      <c r="P10" s="57">
        <v>235.49</v>
      </c>
      <c r="Q10" s="57">
        <v>1.47</v>
      </c>
      <c r="R10" s="57">
        <v>0.9</v>
      </c>
      <c r="S10" s="57">
        <v>694.79</v>
      </c>
      <c r="T10" s="57">
        <v>22.5</v>
      </c>
      <c r="U10" s="57">
        <v>-0.14000000000000001</v>
      </c>
      <c r="V10" s="57">
        <v>-0.28999999999999998</v>
      </c>
    </row>
    <row r="11" spans="1:24" s="9" customFormat="1">
      <c r="A11" s="202"/>
      <c r="B11" s="78" t="s">
        <v>150</v>
      </c>
      <c r="C11" s="79">
        <v>4007093</v>
      </c>
      <c r="D11" s="80">
        <v>100</v>
      </c>
      <c r="E11" s="79">
        <v>1239557608</v>
      </c>
      <c r="F11" s="85">
        <v>100</v>
      </c>
      <c r="G11" s="85">
        <v>4.66</v>
      </c>
      <c r="H11" s="85">
        <v>4451.1499999999996</v>
      </c>
      <c r="I11" s="78">
        <v>159</v>
      </c>
      <c r="J11" s="80">
        <v>15.6</v>
      </c>
      <c r="K11" s="78">
        <v>3</v>
      </c>
      <c r="L11" s="85">
        <v>26.93</v>
      </c>
      <c r="M11" s="85">
        <v>22.29</v>
      </c>
      <c r="N11" s="85">
        <v>14.26</v>
      </c>
      <c r="O11" s="85">
        <v>7396.3</v>
      </c>
      <c r="P11" s="85">
        <v>171.33</v>
      </c>
      <c r="Q11" s="85">
        <v>1.66</v>
      </c>
      <c r="R11" s="85">
        <v>0.99</v>
      </c>
      <c r="S11" s="85">
        <v>309.33999999999997</v>
      </c>
      <c r="T11" s="85">
        <v>24.94</v>
      </c>
      <c r="U11" s="85">
        <v>-0.18</v>
      </c>
      <c r="V11" s="85">
        <v>-0.27</v>
      </c>
      <c r="X11" s="11"/>
    </row>
    <row r="12" spans="1:24">
      <c r="A12" s="29"/>
      <c r="B12" s="29"/>
      <c r="C12" s="39"/>
      <c r="D12" s="36"/>
      <c r="E12" s="39"/>
      <c r="F12" s="57"/>
      <c r="G12" s="57"/>
      <c r="H12" s="57"/>
      <c r="I12" s="29"/>
      <c r="J12" s="36"/>
      <c r="K12" s="29"/>
      <c r="L12" s="57"/>
      <c r="M12" s="57"/>
      <c r="N12" s="57"/>
      <c r="O12" s="57"/>
      <c r="P12" s="57"/>
      <c r="Q12" s="57"/>
      <c r="R12" s="57"/>
      <c r="S12" s="57"/>
      <c r="T12" s="57"/>
      <c r="U12" s="57"/>
      <c r="V12" s="57"/>
    </row>
    <row r="13" spans="1:24">
      <c r="A13" s="202" t="s">
        <v>242</v>
      </c>
      <c r="B13" s="29" t="s">
        <v>21</v>
      </c>
      <c r="C13" s="39">
        <v>202480</v>
      </c>
      <c r="D13" s="36">
        <v>8</v>
      </c>
      <c r="E13" s="39">
        <v>19481576</v>
      </c>
      <c r="F13" s="57">
        <v>2.14</v>
      </c>
      <c r="G13" s="57">
        <v>5.15</v>
      </c>
      <c r="H13" s="57">
        <v>820.86</v>
      </c>
      <c r="I13" s="29">
        <v>60</v>
      </c>
      <c r="J13" s="36">
        <v>8.1199999999999992</v>
      </c>
      <c r="K13" s="29">
        <v>2</v>
      </c>
      <c r="L13" s="57">
        <v>12.2</v>
      </c>
      <c r="M13" s="57">
        <v>17.64</v>
      </c>
      <c r="N13" s="57">
        <v>12</v>
      </c>
      <c r="O13" s="57">
        <v>1720.07</v>
      </c>
      <c r="P13" s="57">
        <v>115.25</v>
      </c>
      <c r="Q13" s="57">
        <v>2.1</v>
      </c>
      <c r="R13" s="57">
        <v>1.57</v>
      </c>
      <c r="S13" s="57">
        <v>96.21</v>
      </c>
      <c r="T13" s="57">
        <v>17</v>
      </c>
      <c r="U13" s="57">
        <v>-0.2</v>
      </c>
      <c r="V13" s="57">
        <v>-0.28000000000000003</v>
      </c>
    </row>
    <row r="14" spans="1:24">
      <c r="A14" s="202"/>
      <c r="B14" s="29" t="s">
        <v>22</v>
      </c>
      <c r="C14" s="39">
        <v>326681</v>
      </c>
      <c r="D14" s="36">
        <v>12.91</v>
      </c>
      <c r="E14" s="39">
        <v>45195797</v>
      </c>
      <c r="F14" s="57">
        <v>4.96</v>
      </c>
      <c r="G14" s="57">
        <v>4.97</v>
      </c>
      <c r="H14" s="57">
        <v>1612.59</v>
      </c>
      <c r="I14" s="29">
        <v>83</v>
      </c>
      <c r="J14" s="36">
        <v>9.81</v>
      </c>
      <c r="K14" s="29">
        <v>3</v>
      </c>
      <c r="L14" s="57">
        <v>15.2</v>
      </c>
      <c r="M14" s="57">
        <v>17.97</v>
      </c>
      <c r="N14" s="57">
        <v>12.22</v>
      </c>
      <c r="O14" s="57">
        <v>5750.05</v>
      </c>
      <c r="P14" s="57">
        <v>136.19999999999999</v>
      </c>
      <c r="Q14" s="57">
        <v>3.57</v>
      </c>
      <c r="R14" s="57">
        <v>1.42</v>
      </c>
      <c r="S14" s="57">
        <v>138.35</v>
      </c>
      <c r="T14" s="57">
        <v>16.97</v>
      </c>
      <c r="U14" s="57">
        <v>-0.2</v>
      </c>
      <c r="V14" s="57">
        <v>-0.28999999999999998</v>
      </c>
    </row>
    <row r="15" spans="1:24">
      <c r="A15" s="202"/>
      <c r="B15" s="29" t="s">
        <v>23</v>
      </c>
      <c r="C15" s="39">
        <v>911829</v>
      </c>
      <c r="D15" s="36">
        <v>36.03</v>
      </c>
      <c r="E15" s="39">
        <v>251656937</v>
      </c>
      <c r="F15" s="57">
        <v>27.6</v>
      </c>
      <c r="G15" s="57">
        <v>4.5999999999999996</v>
      </c>
      <c r="H15" s="57">
        <v>3340.45</v>
      </c>
      <c r="I15" s="29">
        <v>164</v>
      </c>
      <c r="J15" s="36">
        <v>14.22</v>
      </c>
      <c r="K15" s="29">
        <v>3</v>
      </c>
      <c r="L15" s="57">
        <v>23.15</v>
      </c>
      <c r="M15" s="57">
        <v>21.03</v>
      </c>
      <c r="N15" s="57">
        <v>14.71</v>
      </c>
      <c r="O15" s="57">
        <v>7025.16</v>
      </c>
      <c r="P15" s="57">
        <v>235.4</v>
      </c>
      <c r="Q15" s="57">
        <v>2.1</v>
      </c>
      <c r="R15" s="57">
        <v>1.1499999999999999</v>
      </c>
      <c r="S15" s="57">
        <v>275.99</v>
      </c>
      <c r="T15" s="57">
        <v>29.55</v>
      </c>
      <c r="U15" s="57">
        <v>-0.17</v>
      </c>
      <c r="V15" s="57">
        <v>-0.26</v>
      </c>
    </row>
    <row r="16" spans="1:24">
      <c r="A16" s="202"/>
      <c r="B16" s="29" t="s">
        <v>24</v>
      </c>
      <c r="C16" s="39">
        <v>569213</v>
      </c>
      <c r="D16" s="36">
        <v>22.49</v>
      </c>
      <c r="E16" s="39">
        <v>277048231</v>
      </c>
      <c r="F16" s="57">
        <v>30.39</v>
      </c>
      <c r="G16" s="57">
        <v>4.8</v>
      </c>
      <c r="H16" s="57">
        <v>4964.0600000000004</v>
      </c>
      <c r="I16" s="29">
        <v>198</v>
      </c>
      <c r="J16" s="36">
        <v>17.28</v>
      </c>
      <c r="K16" s="29">
        <v>4</v>
      </c>
      <c r="L16" s="57">
        <v>29.95</v>
      </c>
      <c r="M16" s="57">
        <v>23.26</v>
      </c>
      <c r="N16" s="57">
        <v>15</v>
      </c>
      <c r="O16" s="57">
        <v>11958.18</v>
      </c>
      <c r="P16" s="57">
        <v>247.2</v>
      </c>
      <c r="Q16" s="57">
        <v>2.41</v>
      </c>
      <c r="R16" s="57">
        <v>1.03</v>
      </c>
      <c r="S16" s="57">
        <v>486.72</v>
      </c>
      <c r="T16" s="57">
        <v>30.15</v>
      </c>
      <c r="U16" s="57">
        <v>-0.16</v>
      </c>
      <c r="V16" s="57">
        <v>-0.24</v>
      </c>
    </row>
    <row r="17" spans="1:24">
      <c r="A17" s="202"/>
      <c r="B17" s="29" t="s">
        <v>25</v>
      </c>
      <c r="C17" s="39">
        <v>307954</v>
      </c>
      <c r="D17" s="36">
        <v>12.17</v>
      </c>
      <c r="E17" s="39">
        <v>144364804</v>
      </c>
      <c r="F17" s="57">
        <v>15.83</v>
      </c>
      <c r="G17" s="57">
        <v>5.1100000000000003</v>
      </c>
      <c r="H17" s="57">
        <v>6945.61</v>
      </c>
      <c r="I17" s="29">
        <v>192</v>
      </c>
      <c r="J17" s="36">
        <v>21.38</v>
      </c>
      <c r="K17" s="29">
        <v>4</v>
      </c>
      <c r="L17" s="57">
        <v>39.24</v>
      </c>
      <c r="M17" s="57">
        <v>24.25</v>
      </c>
      <c r="N17" s="57">
        <v>15</v>
      </c>
      <c r="O17" s="57">
        <v>10831.3</v>
      </c>
      <c r="P17" s="57">
        <v>218.6</v>
      </c>
      <c r="Q17" s="57">
        <v>1.56</v>
      </c>
      <c r="R17" s="57">
        <v>1</v>
      </c>
      <c r="S17" s="57">
        <v>468.79</v>
      </c>
      <c r="T17" s="57">
        <v>32.43</v>
      </c>
      <c r="U17" s="57">
        <v>-0.16</v>
      </c>
      <c r="V17" s="57">
        <v>-0.26</v>
      </c>
    </row>
    <row r="18" spans="1:24">
      <c r="A18" s="202"/>
      <c r="B18" s="29" t="s">
        <v>26</v>
      </c>
      <c r="C18" s="39">
        <v>155426</v>
      </c>
      <c r="D18" s="36">
        <v>6.14</v>
      </c>
      <c r="E18" s="39">
        <v>135337114</v>
      </c>
      <c r="F18" s="57">
        <v>14.84</v>
      </c>
      <c r="G18" s="57">
        <v>5.22</v>
      </c>
      <c r="H18" s="57">
        <v>8427.9599999999991</v>
      </c>
      <c r="I18" s="29">
        <v>168</v>
      </c>
      <c r="J18" s="36">
        <v>24.84</v>
      </c>
      <c r="K18" s="29">
        <v>4</v>
      </c>
      <c r="L18" s="57">
        <v>47.23</v>
      </c>
      <c r="M18" s="57">
        <v>24</v>
      </c>
      <c r="N18" s="57">
        <v>15</v>
      </c>
      <c r="O18" s="57">
        <v>21662.3</v>
      </c>
      <c r="P18" s="57">
        <v>201.48</v>
      </c>
      <c r="Q18" s="57">
        <v>2.57</v>
      </c>
      <c r="R18" s="57">
        <v>1</v>
      </c>
      <c r="S18" s="57">
        <v>870.75</v>
      </c>
      <c r="T18" s="57">
        <v>34.64</v>
      </c>
      <c r="U18" s="57">
        <v>-0.16</v>
      </c>
      <c r="V18" s="57">
        <v>-0.28000000000000003</v>
      </c>
    </row>
    <row r="19" spans="1:24">
      <c r="A19" s="202"/>
      <c r="B19" s="29" t="s">
        <v>27</v>
      </c>
      <c r="C19" s="39">
        <v>48147</v>
      </c>
      <c r="D19" s="36">
        <v>1.9</v>
      </c>
      <c r="E19" s="39">
        <v>29265853</v>
      </c>
      <c r="F19" s="57">
        <v>3.21</v>
      </c>
      <c r="G19" s="57">
        <v>5.68</v>
      </c>
      <c r="H19" s="57">
        <v>10028.77</v>
      </c>
      <c r="I19" s="29">
        <v>215</v>
      </c>
      <c r="J19" s="36">
        <v>29.48</v>
      </c>
      <c r="K19" s="29">
        <v>5</v>
      </c>
      <c r="L19" s="57">
        <v>62.94</v>
      </c>
      <c r="M19" s="57">
        <v>24.96</v>
      </c>
      <c r="N19" s="57">
        <v>13.46</v>
      </c>
      <c r="O19" s="57">
        <v>12712.6</v>
      </c>
      <c r="P19" s="57">
        <v>258.2</v>
      </c>
      <c r="Q19" s="57">
        <v>1.27</v>
      </c>
      <c r="R19" s="57">
        <v>1.01</v>
      </c>
      <c r="S19" s="57">
        <v>607.84</v>
      </c>
      <c r="T19" s="57">
        <v>40</v>
      </c>
      <c r="U19" s="57">
        <v>-0.16</v>
      </c>
      <c r="V19" s="57">
        <v>-0.27</v>
      </c>
    </row>
    <row r="20" spans="1:24">
      <c r="A20" s="202"/>
      <c r="B20" s="29" t="s">
        <v>28</v>
      </c>
      <c r="C20" s="39">
        <v>9248</v>
      </c>
      <c r="D20" s="36">
        <v>0.37</v>
      </c>
      <c r="E20" s="39">
        <v>9335879</v>
      </c>
      <c r="F20" s="57">
        <v>1.02</v>
      </c>
      <c r="G20" s="57">
        <v>5.45</v>
      </c>
      <c r="H20" s="57">
        <v>9495.7199999999993</v>
      </c>
      <c r="I20" s="29">
        <v>206</v>
      </c>
      <c r="J20" s="36">
        <v>32.630000000000003</v>
      </c>
      <c r="K20" s="29">
        <v>4</v>
      </c>
      <c r="L20" s="57">
        <v>69.66</v>
      </c>
      <c r="M20" s="57">
        <v>23.08</v>
      </c>
      <c r="N20" s="57">
        <v>15</v>
      </c>
      <c r="O20" s="57">
        <v>19376.78</v>
      </c>
      <c r="P20" s="57">
        <v>235.49</v>
      </c>
      <c r="Q20" s="57">
        <v>2.04</v>
      </c>
      <c r="R20" s="57">
        <v>1</v>
      </c>
      <c r="S20" s="57">
        <v>1009.49</v>
      </c>
      <c r="T20" s="57">
        <v>22.5</v>
      </c>
      <c r="U20" s="57">
        <v>-0.2</v>
      </c>
      <c r="V20" s="57">
        <v>-0.28999999999999998</v>
      </c>
    </row>
    <row r="21" spans="1:24" s="9" customFormat="1">
      <c r="A21" s="202"/>
      <c r="B21" s="78" t="s">
        <v>150</v>
      </c>
      <c r="C21" s="79">
        <v>2530978</v>
      </c>
      <c r="D21" s="80">
        <v>100</v>
      </c>
      <c r="E21" s="79">
        <v>911686191</v>
      </c>
      <c r="F21" s="85">
        <v>100</v>
      </c>
      <c r="G21" s="85">
        <v>4.8600000000000003</v>
      </c>
      <c r="H21" s="85">
        <v>4181.8100000000004</v>
      </c>
      <c r="I21" s="78">
        <v>147</v>
      </c>
      <c r="J21" s="80">
        <v>15.73</v>
      </c>
      <c r="K21" s="78">
        <v>3</v>
      </c>
      <c r="L21" s="85">
        <v>27.14</v>
      </c>
      <c r="M21" s="85">
        <v>21.52</v>
      </c>
      <c r="N21" s="85">
        <v>14.25</v>
      </c>
      <c r="O21" s="85">
        <v>9060.89</v>
      </c>
      <c r="P21" s="85">
        <v>200.9</v>
      </c>
      <c r="Q21" s="85">
        <v>2.17</v>
      </c>
      <c r="R21" s="85">
        <v>1.1399999999999999</v>
      </c>
      <c r="S21" s="85">
        <v>360.21</v>
      </c>
      <c r="T21" s="85">
        <v>26.32</v>
      </c>
      <c r="U21" s="85">
        <v>-0.17</v>
      </c>
      <c r="V21" s="85">
        <v>-0.26</v>
      </c>
      <c r="X21" s="11"/>
    </row>
    <row r="22" spans="1:24">
      <c r="A22" s="29"/>
      <c r="B22" s="29"/>
      <c r="C22" s="39"/>
      <c r="D22" s="36"/>
      <c r="E22" s="39"/>
      <c r="F22" s="57"/>
      <c r="G22" s="57"/>
      <c r="H22" s="57"/>
      <c r="I22" s="29"/>
      <c r="J22" s="36"/>
      <c r="K22" s="29"/>
      <c r="L22" s="57"/>
      <c r="M22" s="57"/>
      <c r="N22" s="57"/>
      <c r="O22" s="57"/>
      <c r="P22" s="57"/>
      <c r="Q22" s="57"/>
      <c r="R22" s="57"/>
      <c r="S22" s="57"/>
      <c r="T22" s="57"/>
      <c r="U22" s="57"/>
      <c r="V22" s="57"/>
    </row>
    <row r="23" spans="1:24">
      <c r="A23" s="202" t="s">
        <v>243</v>
      </c>
      <c r="B23" s="29" t="s">
        <v>21</v>
      </c>
      <c r="C23" s="39">
        <v>44181</v>
      </c>
      <c r="D23" s="36">
        <v>4.01</v>
      </c>
      <c r="E23" s="39">
        <v>3116822</v>
      </c>
      <c r="F23" s="57">
        <v>0.97</v>
      </c>
      <c r="G23" s="57">
        <v>4.3</v>
      </c>
      <c r="H23" s="57">
        <v>1677.81</v>
      </c>
      <c r="I23" s="29">
        <v>120</v>
      </c>
      <c r="J23" s="36">
        <v>7.65</v>
      </c>
      <c r="K23" s="29">
        <v>2</v>
      </c>
      <c r="L23" s="57">
        <v>11.71</v>
      </c>
      <c r="M23" s="57">
        <v>25.43</v>
      </c>
      <c r="N23" s="57">
        <v>15</v>
      </c>
      <c r="O23" s="57">
        <v>1715.07</v>
      </c>
      <c r="P23" s="57">
        <v>115</v>
      </c>
      <c r="Q23" s="57">
        <v>1.02</v>
      </c>
      <c r="R23" s="57">
        <v>0.84</v>
      </c>
      <c r="S23" s="57">
        <v>70.55</v>
      </c>
      <c r="T23" s="57">
        <v>13.07</v>
      </c>
      <c r="U23" s="57">
        <v>-0.26</v>
      </c>
      <c r="V23" s="57">
        <v>-0.34</v>
      </c>
    </row>
    <row r="24" spans="1:24">
      <c r="A24" s="202"/>
      <c r="B24" s="29" t="s">
        <v>22</v>
      </c>
      <c r="C24" s="39">
        <v>99028</v>
      </c>
      <c r="D24" s="36">
        <v>8.99</v>
      </c>
      <c r="E24" s="39">
        <v>11774816</v>
      </c>
      <c r="F24" s="57">
        <v>3.67</v>
      </c>
      <c r="G24" s="57">
        <v>4.33</v>
      </c>
      <c r="H24" s="57">
        <v>2790.02</v>
      </c>
      <c r="I24" s="29">
        <v>141</v>
      </c>
      <c r="J24" s="36">
        <v>11.34</v>
      </c>
      <c r="K24" s="29">
        <v>2</v>
      </c>
      <c r="L24" s="57">
        <v>18</v>
      </c>
      <c r="M24" s="57">
        <v>23.19</v>
      </c>
      <c r="N24" s="57">
        <v>15</v>
      </c>
      <c r="O24" s="57">
        <v>2204.25</v>
      </c>
      <c r="P24" s="57">
        <v>115.46</v>
      </c>
      <c r="Q24" s="57">
        <v>0.79</v>
      </c>
      <c r="R24" s="57">
        <v>0.76</v>
      </c>
      <c r="S24" s="57">
        <v>118.9</v>
      </c>
      <c r="T24" s="57">
        <v>22.42</v>
      </c>
      <c r="U24" s="57">
        <v>-0.24</v>
      </c>
      <c r="V24" s="57">
        <v>-0.31</v>
      </c>
    </row>
    <row r="25" spans="1:24">
      <c r="A25" s="202"/>
      <c r="B25" s="29" t="s">
        <v>23</v>
      </c>
      <c r="C25" s="39">
        <v>404568</v>
      </c>
      <c r="D25" s="36">
        <v>36.72</v>
      </c>
      <c r="E25" s="39">
        <v>86006113</v>
      </c>
      <c r="F25" s="57">
        <v>26.8</v>
      </c>
      <c r="G25" s="57">
        <v>4.1399999999999997</v>
      </c>
      <c r="H25" s="57">
        <v>4348.46</v>
      </c>
      <c r="I25" s="29">
        <v>241</v>
      </c>
      <c r="J25" s="36">
        <v>14.68</v>
      </c>
      <c r="K25" s="29">
        <v>3</v>
      </c>
      <c r="L25" s="57">
        <v>24.36</v>
      </c>
      <c r="M25" s="57">
        <v>25.41</v>
      </c>
      <c r="N25" s="57">
        <v>16.5</v>
      </c>
      <c r="O25" s="57">
        <v>4456.9799999999996</v>
      </c>
      <c r="P25" s="57">
        <v>181</v>
      </c>
      <c r="Q25" s="57">
        <v>1.02</v>
      </c>
      <c r="R25" s="57">
        <v>0.74</v>
      </c>
      <c r="S25" s="57">
        <v>212.59</v>
      </c>
      <c r="T25" s="57">
        <v>34.4</v>
      </c>
      <c r="U25" s="57">
        <v>-0.23</v>
      </c>
      <c r="V25" s="57">
        <v>-0.3</v>
      </c>
    </row>
    <row r="26" spans="1:24">
      <c r="A26" s="202"/>
      <c r="B26" s="29" t="s">
        <v>24</v>
      </c>
      <c r="C26" s="39">
        <v>241117</v>
      </c>
      <c r="D26" s="36">
        <v>21.89</v>
      </c>
      <c r="E26" s="39">
        <v>77648982</v>
      </c>
      <c r="F26" s="57">
        <v>24.19</v>
      </c>
      <c r="G26" s="57">
        <v>4.18</v>
      </c>
      <c r="H26" s="57">
        <v>7605.63</v>
      </c>
      <c r="I26" s="29">
        <v>445</v>
      </c>
      <c r="J26" s="36">
        <v>20.7</v>
      </c>
      <c r="K26" s="29">
        <v>4</v>
      </c>
      <c r="L26" s="57">
        <v>36.99</v>
      </c>
      <c r="M26" s="57">
        <v>28.3</v>
      </c>
      <c r="N26" s="57">
        <v>19.38</v>
      </c>
      <c r="O26" s="57">
        <v>6786.83</v>
      </c>
      <c r="P26" s="57">
        <v>265.8</v>
      </c>
      <c r="Q26" s="57">
        <v>0.89</v>
      </c>
      <c r="R26" s="57">
        <v>0.62</v>
      </c>
      <c r="S26" s="57">
        <v>322.04000000000002</v>
      </c>
      <c r="T26" s="57">
        <v>39.270000000000003</v>
      </c>
      <c r="U26" s="57">
        <v>-0.2</v>
      </c>
      <c r="V26" s="57">
        <v>-0.26</v>
      </c>
    </row>
    <row r="27" spans="1:24">
      <c r="A27" s="202"/>
      <c r="B27" s="29" t="s">
        <v>25</v>
      </c>
      <c r="C27" s="39">
        <v>175949</v>
      </c>
      <c r="D27" s="36">
        <v>15.97</v>
      </c>
      <c r="E27" s="39">
        <v>76577840</v>
      </c>
      <c r="F27" s="57">
        <v>23.86</v>
      </c>
      <c r="G27" s="57">
        <v>4.29</v>
      </c>
      <c r="H27" s="57">
        <v>9306.57</v>
      </c>
      <c r="I27" s="29">
        <v>474</v>
      </c>
      <c r="J27" s="36">
        <v>24.23</v>
      </c>
      <c r="K27" s="29">
        <v>4</v>
      </c>
      <c r="L27" s="57">
        <v>44.77</v>
      </c>
      <c r="M27" s="57">
        <v>33.51</v>
      </c>
      <c r="N27" s="57">
        <v>23.33</v>
      </c>
      <c r="O27" s="57">
        <v>8930.77</v>
      </c>
      <c r="P27" s="57">
        <v>327.23</v>
      </c>
      <c r="Q27" s="57">
        <v>0.96</v>
      </c>
      <c r="R27" s="57">
        <v>0.66</v>
      </c>
      <c r="S27" s="57">
        <v>435.23</v>
      </c>
      <c r="T27" s="57">
        <v>48.13</v>
      </c>
      <c r="U27" s="57">
        <v>-0.19</v>
      </c>
      <c r="V27" s="57">
        <v>-0.25</v>
      </c>
    </row>
    <row r="28" spans="1:24">
      <c r="A28" s="202"/>
      <c r="B28" s="29" t="s">
        <v>26</v>
      </c>
      <c r="C28" s="39">
        <v>102251</v>
      </c>
      <c r="D28" s="36">
        <v>9.2799999999999994</v>
      </c>
      <c r="E28" s="39">
        <v>48726571</v>
      </c>
      <c r="F28" s="57">
        <v>15.18</v>
      </c>
      <c r="G28" s="57">
        <v>4.3899999999999997</v>
      </c>
      <c r="H28" s="57">
        <v>11324.65</v>
      </c>
      <c r="I28" s="29">
        <v>553</v>
      </c>
      <c r="J28" s="36">
        <v>30.15</v>
      </c>
      <c r="K28" s="29">
        <v>5</v>
      </c>
      <c r="L28" s="57">
        <v>58.52</v>
      </c>
      <c r="M28" s="57">
        <v>40.69</v>
      </c>
      <c r="N28" s="57">
        <v>28.27</v>
      </c>
      <c r="O28" s="57">
        <v>9580.67</v>
      </c>
      <c r="P28" s="57">
        <v>279.18</v>
      </c>
      <c r="Q28" s="57">
        <v>0.85</v>
      </c>
      <c r="R28" s="57">
        <v>0.56999999999999995</v>
      </c>
      <c r="S28" s="57">
        <v>476.54</v>
      </c>
      <c r="T28" s="57">
        <v>54.94</v>
      </c>
      <c r="U28" s="57">
        <v>-0.21</v>
      </c>
      <c r="V28" s="57">
        <v>-0.28000000000000003</v>
      </c>
    </row>
    <row r="29" spans="1:24">
      <c r="A29" s="202"/>
      <c r="B29" s="29" t="s">
        <v>27</v>
      </c>
      <c r="C29" s="39">
        <v>29009</v>
      </c>
      <c r="D29" s="36">
        <v>2.63</v>
      </c>
      <c r="E29" s="39">
        <v>15241362</v>
      </c>
      <c r="F29" s="57">
        <v>4.75</v>
      </c>
      <c r="G29" s="57">
        <v>4.82</v>
      </c>
      <c r="H29" s="57">
        <v>11707.47</v>
      </c>
      <c r="I29" s="29">
        <v>589</v>
      </c>
      <c r="J29" s="36">
        <v>37.369999999999997</v>
      </c>
      <c r="K29" s="29">
        <v>8</v>
      </c>
      <c r="L29" s="57">
        <v>72.08</v>
      </c>
      <c r="M29" s="57">
        <v>37.659999999999997</v>
      </c>
      <c r="N29" s="57">
        <v>26.25</v>
      </c>
      <c r="O29" s="57">
        <v>8839.77</v>
      </c>
      <c r="P29" s="57">
        <v>366.6</v>
      </c>
      <c r="Q29" s="57">
        <v>0.76</v>
      </c>
      <c r="R29" s="57">
        <v>0.53</v>
      </c>
      <c r="S29" s="57">
        <v>525.4</v>
      </c>
      <c r="T29" s="57">
        <v>55.74</v>
      </c>
      <c r="U29" s="57">
        <v>-0.2</v>
      </c>
      <c r="V29" s="57">
        <v>-0.26</v>
      </c>
    </row>
    <row r="30" spans="1:24">
      <c r="A30" s="202"/>
      <c r="B30" s="29" t="s">
        <v>28</v>
      </c>
      <c r="C30" s="39">
        <v>5620</v>
      </c>
      <c r="D30" s="36">
        <v>0.51</v>
      </c>
      <c r="E30" s="39">
        <v>1874431</v>
      </c>
      <c r="F30" s="57">
        <v>0.57999999999999996</v>
      </c>
      <c r="G30" s="57">
        <v>4.59</v>
      </c>
      <c r="H30" s="57">
        <v>9199.3700000000008</v>
      </c>
      <c r="I30" s="29">
        <v>1302</v>
      </c>
      <c r="J30" s="36">
        <v>33.44</v>
      </c>
      <c r="K30" s="29">
        <v>4</v>
      </c>
      <c r="L30" s="57">
        <v>64.56</v>
      </c>
      <c r="M30" s="57">
        <v>44.24</v>
      </c>
      <c r="N30" s="57">
        <v>40.5</v>
      </c>
      <c r="O30" s="57">
        <v>4903.05</v>
      </c>
      <c r="P30" s="57">
        <v>453.95</v>
      </c>
      <c r="Q30" s="57">
        <v>0.53</v>
      </c>
      <c r="R30" s="57">
        <v>0.64</v>
      </c>
      <c r="S30" s="57">
        <v>333.5</v>
      </c>
      <c r="T30" s="57">
        <v>24.95</v>
      </c>
      <c r="U30" s="57">
        <v>-0.1</v>
      </c>
      <c r="V30" s="57">
        <v>-0.26</v>
      </c>
    </row>
    <row r="31" spans="1:24" s="9" customFormat="1">
      <c r="A31" s="202"/>
      <c r="B31" s="78" t="s">
        <v>150</v>
      </c>
      <c r="C31" s="79">
        <v>1101723</v>
      </c>
      <c r="D31" s="80">
        <v>100</v>
      </c>
      <c r="E31" s="79">
        <v>320966937</v>
      </c>
      <c r="F31" s="85">
        <v>100</v>
      </c>
      <c r="G31" s="85">
        <v>4.24</v>
      </c>
      <c r="H31" s="85">
        <v>6471.93</v>
      </c>
      <c r="I31" s="78">
        <v>320</v>
      </c>
      <c r="J31" s="80">
        <v>19.07</v>
      </c>
      <c r="K31" s="78">
        <v>3</v>
      </c>
      <c r="L31" s="85">
        <v>33.94</v>
      </c>
      <c r="M31" s="85">
        <v>28.97</v>
      </c>
      <c r="N31" s="85">
        <v>18.75</v>
      </c>
      <c r="O31" s="85">
        <v>5962.12</v>
      </c>
      <c r="P31" s="85">
        <v>211.61</v>
      </c>
      <c r="Q31" s="85">
        <v>0.92</v>
      </c>
      <c r="R31" s="85">
        <v>0.68</v>
      </c>
      <c r="S31" s="85">
        <v>291.33</v>
      </c>
      <c r="T31" s="85">
        <v>38.81</v>
      </c>
      <c r="U31" s="85">
        <v>-0.21</v>
      </c>
      <c r="V31" s="85">
        <v>-0.28000000000000003</v>
      </c>
      <c r="X31" s="11"/>
    </row>
    <row r="32" spans="1:24">
      <c r="A32" s="29"/>
      <c r="B32" s="29"/>
      <c r="C32" s="39"/>
      <c r="D32" s="36"/>
      <c r="E32" s="39"/>
      <c r="F32" s="57"/>
      <c r="G32" s="57"/>
      <c r="H32" s="57"/>
      <c r="I32" s="29"/>
      <c r="J32" s="36"/>
      <c r="K32" s="29"/>
      <c r="L32" s="57"/>
      <c r="M32" s="57"/>
      <c r="N32" s="57"/>
      <c r="O32" s="57"/>
      <c r="P32" s="57"/>
      <c r="Q32" s="57"/>
      <c r="R32" s="57"/>
      <c r="S32" s="57"/>
      <c r="T32" s="57"/>
      <c r="U32" s="57"/>
      <c r="V32" s="57"/>
    </row>
    <row r="33" spans="1:24">
      <c r="A33" s="202" t="s">
        <v>244</v>
      </c>
      <c r="B33" s="29" t="s">
        <v>21</v>
      </c>
      <c r="C33" s="39">
        <v>16420</v>
      </c>
      <c r="D33" s="36">
        <v>2.66</v>
      </c>
      <c r="E33" s="39">
        <v>398386.5</v>
      </c>
      <c r="F33" s="57">
        <v>0.9</v>
      </c>
      <c r="G33" s="57">
        <v>4.2699999999999996</v>
      </c>
      <c r="H33" s="57">
        <v>308.33999999999997</v>
      </c>
      <c r="I33" s="29">
        <v>22</v>
      </c>
      <c r="J33" s="36">
        <v>4.5199999999999996</v>
      </c>
      <c r="K33" s="29">
        <v>1</v>
      </c>
      <c r="L33" s="57">
        <v>7.14</v>
      </c>
      <c r="M33" s="57">
        <v>39.78</v>
      </c>
      <c r="N33" s="57">
        <v>30</v>
      </c>
      <c r="O33" s="57">
        <v>60.17</v>
      </c>
      <c r="P33" s="57">
        <v>18.82</v>
      </c>
      <c r="Q33" s="57">
        <v>1.25</v>
      </c>
      <c r="R33" s="57">
        <v>0.24</v>
      </c>
      <c r="S33" s="57">
        <v>24.26</v>
      </c>
      <c r="T33" s="57">
        <v>6.4</v>
      </c>
      <c r="U33" s="57">
        <v>-0.96</v>
      </c>
      <c r="V33" s="57">
        <v>-0.72</v>
      </c>
    </row>
    <row r="34" spans="1:24">
      <c r="A34" s="202"/>
      <c r="B34" s="29" t="s">
        <v>22</v>
      </c>
      <c r="C34" s="39">
        <v>42612</v>
      </c>
      <c r="D34" s="36">
        <v>6.91</v>
      </c>
      <c r="E34" s="39">
        <v>1177686.8999999999</v>
      </c>
      <c r="F34" s="57">
        <v>2.67</v>
      </c>
      <c r="G34" s="57">
        <v>4.07</v>
      </c>
      <c r="H34" s="57">
        <v>548.67999999999995</v>
      </c>
      <c r="I34" s="29">
        <v>16</v>
      </c>
      <c r="J34" s="36">
        <v>5</v>
      </c>
      <c r="K34" s="29">
        <v>2</v>
      </c>
      <c r="L34" s="57">
        <v>7.65</v>
      </c>
      <c r="M34" s="57">
        <v>36.85</v>
      </c>
      <c r="N34" s="57">
        <v>24</v>
      </c>
      <c r="O34" s="57">
        <v>79.97</v>
      </c>
      <c r="P34" s="57">
        <v>16.34</v>
      </c>
      <c r="Q34" s="57">
        <v>1.56</v>
      </c>
      <c r="R34" s="57">
        <v>0.79</v>
      </c>
      <c r="S34" s="57">
        <v>27.64</v>
      </c>
      <c r="T34" s="57">
        <v>8.9499999999999993</v>
      </c>
      <c r="U34" s="57">
        <v>-0.97</v>
      </c>
      <c r="V34" s="57">
        <v>-0.73</v>
      </c>
    </row>
    <row r="35" spans="1:24">
      <c r="A35" s="202"/>
      <c r="B35" s="29" t="s">
        <v>23</v>
      </c>
      <c r="C35" s="39">
        <v>193954</v>
      </c>
      <c r="D35" s="36">
        <v>31.44</v>
      </c>
      <c r="E35" s="39">
        <v>6981583.5999999996</v>
      </c>
      <c r="F35" s="57">
        <v>15.82</v>
      </c>
      <c r="G35" s="57">
        <v>3.77</v>
      </c>
      <c r="H35" s="57">
        <v>401.61</v>
      </c>
      <c r="I35" s="29">
        <v>19</v>
      </c>
      <c r="J35" s="36">
        <v>6.44</v>
      </c>
      <c r="K35" s="29">
        <v>2</v>
      </c>
      <c r="L35" s="57">
        <v>9.91</v>
      </c>
      <c r="M35" s="57">
        <v>38.369999999999997</v>
      </c>
      <c r="N35" s="57">
        <v>28.93</v>
      </c>
      <c r="O35" s="57">
        <v>114.99</v>
      </c>
      <c r="P35" s="57">
        <v>20.239999999999998</v>
      </c>
      <c r="Q35" s="57">
        <v>1.61</v>
      </c>
      <c r="R35" s="57">
        <v>0.67</v>
      </c>
      <c r="S35" s="57">
        <v>36</v>
      </c>
      <c r="T35" s="57">
        <v>10.15</v>
      </c>
      <c r="U35" s="57">
        <v>-0.9</v>
      </c>
      <c r="V35" s="57">
        <v>-0.7</v>
      </c>
    </row>
    <row r="36" spans="1:24">
      <c r="A36" s="202"/>
      <c r="B36" s="29" t="s">
        <v>24</v>
      </c>
      <c r="C36" s="39">
        <v>145718</v>
      </c>
      <c r="D36" s="36">
        <v>23.62</v>
      </c>
      <c r="E36" s="39">
        <v>9810276.0999999996</v>
      </c>
      <c r="F36" s="57">
        <v>22.23</v>
      </c>
      <c r="G36" s="57">
        <v>3.79</v>
      </c>
      <c r="H36" s="57">
        <v>947.25</v>
      </c>
      <c r="I36" s="29">
        <v>24</v>
      </c>
      <c r="J36" s="36">
        <v>10.55</v>
      </c>
      <c r="K36" s="29">
        <v>2</v>
      </c>
      <c r="L36" s="57">
        <v>17.37</v>
      </c>
      <c r="M36" s="57">
        <v>38.299999999999997</v>
      </c>
      <c r="N36" s="57">
        <v>28.12</v>
      </c>
      <c r="O36" s="57">
        <v>196.22</v>
      </c>
      <c r="P36" s="57">
        <v>25.92</v>
      </c>
      <c r="Q36" s="57">
        <v>1.64</v>
      </c>
      <c r="R36" s="57">
        <v>0.8</v>
      </c>
      <c r="S36" s="57">
        <v>67.319999999999993</v>
      </c>
      <c r="T36" s="57">
        <v>13.33</v>
      </c>
      <c r="U36" s="57">
        <v>-0.87</v>
      </c>
      <c r="V36" s="57">
        <v>-0.7</v>
      </c>
    </row>
    <row r="37" spans="1:24">
      <c r="A37" s="202"/>
      <c r="B37" s="29" t="s">
        <v>25</v>
      </c>
      <c r="C37" s="39">
        <v>111743</v>
      </c>
      <c r="D37" s="36">
        <v>18.11</v>
      </c>
      <c r="E37" s="39">
        <v>10920994.6</v>
      </c>
      <c r="F37" s="57">
        <v>24.75</v>
      </c>
      <c r="G37" s="57">
        <v>3.84</v>
      </c>
      <c r="H37" s="57">
        <v>1301.1099999999999</v>
      </c>
      <c r="I37" s="29">
        <v>37</v>
      </c>
      <c r="J37" s="36">
        <v>16.22</v>
      </c>
      <c r="K37" s="29">
        <v>3</v>
      </c>
      <c r="L37" s="57">
        <v>28.79</v>
      </c>
      <c r="M37" s="57">
        <v>44.63</v>
      </c>
      <c r="N37" s="57">
        <v>33.42</v>
      </c>
      <c r="O37" s="57">
        <v>278.69</v>
      </c>
      <c r="P37" s="57">
        <v>36.659999999999997</v>
      </c>
      <c r="Q37" s="57">
        <v>1.36</v>
      </c>
      <c r="R37" s="57">
        <v>0.86</v>
      </c>
      <c r="S37" s="57">
        <v>97.73</v>
      </c>
      <c r="T37" s="57">
        <v>19.149999999999999</v>
      </c>
      <c r="U37" s="57">
        <v>-0.74</v>
      </c>
      <c r="V37" s="57">
        <v>-0.65</v>
      </c>
    </row>
    <row r="38" spans="1:24">
      <c r="A38" s="202"/>
      <c r="B38" s="29" t="s">
        <v>26</v>
      </c>
      <c r="C38" s="39">
        <v>80073</v>
      </c>
      <c r="D38" s="36">
        <v>12.98</v>
      </c>
      <c r="E38" s="39">
        <v>10599189.199999999</v>
      </c>
      <c r="F38" s="57">
        <v>24.02</v>
      </c>
      <c r="G38" s="57">
        <v>4.22</v>
      </c>
      <c r="H38" s="57">
        <v>1626.97</v>
      </c>
      <c r="I38" s="29">
        <v>51</v>
      </c>
      <c r="J38" s="36">
        <v>20.41</v>
      </c>
      <c r="K38" s="29">
        <v>3</v>
      </c>
      <c r="L38" s="57">
        <v>38.799999999999997</v>
      </c>
      <c r="M38" s="57">
        <v>53.51</v>
      </c>
      <c r="N38" s="57">
        <v>39</v>
      </c>
      <c r="O38" s="57">
        <v>343.74</v>
      </c>
      <c r="P38" s="57">
        <v>48.01</v>
      </c>
      <c r="Q38" s="57">
        <v>1.45</v>
      </c>
      <c r="R38" s="57">
        <v>0.84</v>
      </c>
      <c r="S38" s="57">
        <v>132.37</v>
      </c>
      <c r="T38" s="57">
        <v>24.35</v>
      </c>
      <c r="U38" s="57">
        <v>-0.68</v>
      </c>
      <c r="V38" s="57">
        <v>-0.64</v>
      </c>
    </row>
    <row r="39" spans="1:24">
      <c r="A39" s="202"/>
      <c r="B39" s="29" t="s">
        <v>27</v>
      </c>
      <c r="C39" s="39">
        <v>21953</v>
      </c>
      <c r="D39" s="36">
        <v>3.56</v>
      </c>
      <c r="E39" s="39">
        <v>3499757.4</v>
      </c>
      <c r="F39" s="57">
        <v>7.93</v>
      </c>
      <c r="G39" s="57">
        <v>4.53</v>
      </c>
      <c r="H39" s="57">
        <v>1756.05</v>
      </c>
      <c r="I39" s="29">
        <v>69</v>
      </c>
      <c r="J39" s="36">
        <v>28.65</v>
      </c>
      <c r="K39" s="29">
        <v>5</v>
      </c>
      <c r="L39" s="57">
        <v>56.45</v>
      </c>
      <c r="M39" s="57">
        <v>51.87</v>
      </c>
      <c r="N39" s="57">
        <v>42.5</v>
      </c>
      <c r="O39" s="57">
        <v>421.96</v>
      </c>
      <c r="P39" s="57">
        <v>50.59</v>
      </c>
      <c r="Q39" s="57">
        <v>1.18</v>
      </c>
      <c r="R39" s="57">
        <v>0.81</v>
      </c>
      <c r="S39" s="57">
        <v>159.41999999999999</v>
      </c>
      <c r="T39" s="57">
        <v>34.43</v>
      </c>
      <c r="U39" s="57">
        <v>-0.69</v>
      </c>
      <c r="V39" s="57">
        <v>-0.67</v>
      </c>
    </row>
    <row r="40" spans="1:24">
      <c r="A40" s="202"/>
      <c r="B40" s="29" t="s">
        <v>28</v>
      </c>
      <c r="C40" s="39">
        <v>4436</v>
      </c>
      <c r="D40" s="36">
        <v>0.72</v>
      </c>
      <c r="E40" s="39">
        <v>736159.3</v>
      </c>
      <c r="F40" s="57">
        <v>1.67</v>
      </c>
      <c r="G40" s="57">
        <v>4.84</v>
      </c>
      <c r="H40" s="57">
        <v>1327.5</v>
      </c>
      <c r="I40" s="29">
        <v>134</v>
      </c>
      <c r="J40" s="36">
        <v>29.31</v>
      </c>
      <c r="K40" s="29">
        <v>6</v>
      </c>
      <c r="L40" s="57">
        <v>56.47</v>
      </c>
      <c r="M40" s="57">
        <v>51.31</v>
      </c>
      <c r="N40" s="57">
        <v>43.75</v>
      </c>
      <c r="O40" s="57">
        <v>428.44</v>
      </c>
      <c r="P40" s="57">
        <v>69.75</v>
      </c>
      <c r="Q40" s="57">
        <v>1.47</v>
      </c>
      <c r="R40" s="57">
        <v>0.84</v>
      </c>
      <c r="S40" s="57">
        <v>165.95</v>
      </c>
      <c r="T40" s="57">
        <v>48.05</v>
      </c>
      <c r="U40" s="57">
        <v>-0.65</v>
      </c>
      <c r="V40" s="57">
        <v>-0.62</v>
      </c>
    </row>
    <row r="41" spans="1:24" s="9" customFormat="1">
      <c r="A41" s="202"/>
      <c r="B41" s="78" t="s">
        <v>150</v>
      </c>
      <c r="C41" s="79">
        <v>616909</v>
      </c>
      <c r="D41" s="80">
        <v>100</v>
      </c>
      <c r="E41" s="79">
        <v>44124033.600000001</v>
      </c>
      <c r="F41" s="85">
        <v>100</v>
      </c>
      <c r="G41" s="85">
        <v>3.91</v>
      </c>
      <c r="H41" s="85">
        <v>915</v>
      </c>
      <c r="I41" s="78">
        <v>27</v>
      </c>
      <c r="J41" s="80">
        <v>11.8</v>
      </c>
      <c r="K41" s="78">
        <v>2</v>
      </c>
      <c r="L41" s="85">
        <v>20.6</v>
      </c>
      <c r="M41" s="85">
        <v>41.96</v>
      </c>
      <c r="N41" s="85">
        <v>30</v>
      </c>
      <c r="O41" s="85">
        <v>202.82</v>
      </c>
      <c r="P41" s="85">
        <v>27.46</v>
      </c>
      <c r="Q41" s="85">
        <v>1.52</v>
      </c>
      <c r="R41" s="85">
        <v>0.77</v>
      </c>
      <c r="S41" s="85">
        <v>71.52</v>
      </c>
      <c r="T41" s="85">
        <v>14.4</v>
      </c>
      <c r="U41" s="85">
        <v>-0.83</v>
      </c>
      <c r="V41" s="85">
        <v>-0.68</v>
      </c>
      <c r="X41" s="11"/>
    </row>
    <row r="42" spans="1:24">
      <c r="A42" s="29"/>
      <c r="B42" s="29"/>
      <c r="C42" s="39"/>
      <c r="D42" s="36"/>
      <c r="E42" s="39"/>
      <c r="F42" s="57"/>
      <c r="G42" s="57"/>
      <c r="H42" s="57"/>
      <c r="I42" s="29"/>
      <c r="J42" s="36"/>
      <c r="K42" s="29"/>
      <c r="L42" s="57"/>
      <c r="M42" s="57"/>
      <c r="N42" s="57"/>
      <c r="O42" s="57"/>
      <c r="P42" s="57"/>
      <c r="Q42" s="57"/>
      <c r="R42" s="57"/>
      <c r="S42" s="57"/>
      <c r="T42" s="57"/>
      <c r="U42" s="57"/>
      <c r="V42" s="57"/>
    </row>
    <row r="43" spans="1:24">
      <c r="A43" s="202" t="s">
        <v>245</v>
      </c>
      <c r="B43" s="29" t="s">
        <v>21</v>
      </c>
      <c r="C43" s="39">
        <v>10702</v>
      </c>
      <c r="D43" s="36">
        <v>4.59</v>
      </c>
      <c r="E43" s="39">
        <v>262765.2</v>
      </c>
      <c r="F43" s="57">
        <v>2</v>
      </c>
      <c r="G43" s="57">
        <v>4.71</v>
      </c>
      <c r="H43" s="57">
        <v>308.89999999999998</v>
      </c>
      <c r="I43" s="29">
        <v>20</v>
      </c>
      <c r="J43" s="36">
        <v>3.94</v>
      </c>
      <c r="K43" s="29">
        <v>1</v>
      </c>
      <c r="L43" s="57">
        <v>6</v>
      </c>
      <c r="M43" s="57">
        <v>35.47</v>
      </c>
      <c r="N43" s="57">
        <v>30</v>
      </c>
      <c r="O43" s="57">
        <v>63.26</v>
      </c>
      <c r="P43" s="57">
        <v>14.75</v>
      </c>
      <c r="Q43" s="57">
        <v>1.46</v>
      </c>
      <c r="R43" s="57">
        <v>0.23</v>
      </c>
      <c r="S43" s="57">
        <v>24.55</v>
      </c>
      <c r="T43" s="57">
        <v>5.96</v>
      </c>
      <c r="U43" s="57">
        <v>-0.92</v>
      </c>
      <c r="V43" s="57">
        <v>-0.71</v>
      </c>
    </row>
    <row r="44" spans="1:24">
      <c r="A44" s="202"/>
      <c r="B44" s="29" t="s">
        <v>22</v>
      </c>
      <c r="C44" s="39">
        <v>19947</v>
      </c>
      <c r="D44" s="36">
        <v>8.5500000000000007</v>
      </c>
      <c r="E44" s="39">
        <v>592727.80000000005</v>
      </c>
      <c r="F44" s="57">
        <v>4.5199999999999996</v>
      </c>
      <c r="G44" s="57">
        <v>4.1100000000000003</v>
      </c>
      <c r="H44" s="57">
        <v>344.26</v>
      </c>
      <c r="I44" s="29">
        <v>14</v>
      </c>
      <c r="J44" s="36">
        <v>3.92</v>
      </c>
      <c r="K44" s="29">
        <v>1</v>
      </c>
      <c r="L44" s="57">
        <v>5.49</v>
      </c>
      <c r="M44" s="57">
        <v>40.4</v>
      </c>
      <c r="N44" s="57">
        <v>26.25</v>
      </c>
      <c r="O44" s="57">
        <v>66.239999999999995</v>
      </c>
      <c r="P44" s="57">
        <v>13.43</v>
      </c>
      <c r="Q44" s="57">
        <v>1.59</v>
      </c>
      <c r="R44" s="57">
        <v>0.56999999999999995</v>
      </c>
      <c r="S44" s="57">
        <v>29.72</v>
      </c>
      <c r="T44" s="57">
        <v>7.2</v>
      </c>
      <c r="U44" s="57">
        <v>-0.99</v>
      </c>
      <c r="V44" s="57">
        <v>-0.73</v>
      </c>
    </row>
    <row r="45" spans="1:24">
      <c r="A45" s="202"/>
      <c r="B45" s="29" t="s">
        <v>23</v>
      </c>
      <c r="C45" s="39">
        <v>80108</v>
      </c>
      <c r="D45" s="36">
        <v>34.340000000000003</v>
      </c>
      <c r="E45" s="39">
        <v>2742858.2</v>
      </c>
      <c r="F45" s="57">
        <v>20.9</v>
      </c>
      <c r="G45" s="57">
        <v>3.93</v>
      </c>
      <c r="H45" s="57">
        <v>392.68</v>
      </c>
      <c r="I45" s="29">
        <v>18</v>
      </c>
      <c r="J45" s="36">
        <v>4.9800000000000004</v>
      </c>
      <c r="K45" s="29">
        <v>1</v>
      </c>
      <c r="L45" s="57">
        <v>7.23</v>
      </c>
      <c r="M45" s="57">
        <v>38.659999999999997</v>
      </c>
      <c r="N45" s="57">
        <v>30</v>
      </c>
      <c r="O45" s="57">
        <v>112.47</v>
      </c>
      <c r="P45" s="57">
        <v>15.45</v>
      </c>
      <c r="Q45" s="57">
        <v>1.51</v>
      </c>
      <c r="R45" s="57">
        <v>0.48</v>
      </c>
      <c r="S45" s="57">
        <v>34.24</v>
      </c>
      <c r="T45" s="57">
        <v>8.3800000000000008</v>
      </c>
      <c r="U45" s="57">
        <v>-0.95</v>
      </c>
      <c r="V45" s="57">
        <v>-0.72</v>
      </c>
    </row>
    <row r="46" spans="1:24">
      <c r="A46" s="202"/>
      <c r="B46" s="29" t="s">
        <v>24</v>
      </c>
      <c r="C46" s="39">
        <v>58128</v>
      </c>
      <c r="D46" s="36">
        <v>24.92</v>
      </c>
      <c r="E46" s="39">
        <v>3183419.5</v>
      </c>
      <c r="F46" s="57">
        <v>24.26</v>
      </c>
      <c r="G46" s="57">
        <v>4.07</v>
      </c>
      <c r="H46" s="57">
        <v>812.83</v>
      </c>
      <c r="I46" s="29">
        <v>28</v>
      </c>
      <c r="J46" s="36">
        <v>8.3699999999999992</v>
      </c>
      <c r="K46" s="29">
        <v>2</v>
      </c>
      <c r="L46" s="57">
        <v>12.92</v>
      </c>
      <c r="M46" s="57">
        <v>39.93</v>
      </c>
      <c r="N46" s="57">
        <v>30</v>
      </c>
      <c r="O46" s="57">
        <v>219.85</v>
      </c>
      <c r="P46" s="57">
        <v>24.48</v>
      </c>
      <c r="Q46" s="57">
        <v>1.33</v>
      </c>
      <c r="R46" s="57">
        <v>0.5</v>
      </c>
      <c r="S46" s="57">
        <v>54.77</v>
      </c>
      <c r="T46" s="57">
        <v>12.05</v>
      </c>
      <c r="U46" s="57">
        <v>-0.91</v>
      </c>
      <c r="V46" s="57">
        <v>-0.72</v>
      </c>
    </row>
    <row r="47" spans="1:24">
      <c r="A47" s="202"/>
      <c r="B47" s="29" t="s">
        <v>25</v>
      </c>
      <c r="C47" s="39">
        <v>34717</v>
      </c>
      <c r="D47" s="36">
        <v>14.88</v>
      </c>
      <c r="E47" s="39">
        <v>2816901.9</v>
      </c>
      <c r="F47" s="57">
        <v>21.47</v>
      </c>
      <c r="G47" s="57">
        <v>4.24</v>
      </c>
      <c r="H47" s="57">
        <v>1761.73</v>
      </c>
      <c r="I47" s="29">
        <v>44</v>
      </c>
      <c r="J47" s="36">
        <v>13.16</v>
      </c>
      <c r="K47" s="29">
        <v>3</v>
      </c>
      <c r="L47" s="57">
        <v>23</v>
      </c>
      <c r="M47" s="57">
        <v>46.4</v>
      </c>
      <c r="N47" s="57">
        <v>30.94</v>
      </c>
      <c r="O47" s="57">
        <v>290.8</v>
      </c>
      <c r="P47" s="57">
        <v>26.06</v>
      </c>
      <c r="Q47" s="57">
        <v>1.1200000000000001</v>
      </c>
      <c r="R47" s="57">
        <v>0.39</v>
      </c>
      <c r="S47" s="57">
        <v>81.14</v>
      </c>
      <c r="T47" s="57">
        <v>13.6</v>
      </c>
      <c r="U47" s="57">
        <v>-0.7</v>
      </c>
      <c r="V47" s="57">
        <v>-0.61</v>
      </c>
    </row>
    <row r="48" spans="1:24">
      <c r="A48" s="202"/>
      <c r="B48" s="29" t="s">
        <v>26</v>
      </c>
      <c r="C48" s="39">
        <v>21684</v>
      </c>
      <c r="D48" s="36">
        <v>9.3000000000000007</v>
      </c>
      <c r="E48" s="39">
        <v>2370154.6</v>
      </c>
      <c r="F48" s="57">
        <v>18.059999999999999</v>
      </c>
      <c r="G48" s="57">
        <v>4.41</v>
      </c>
      <c r="H48" s="57">
        <v>2274.0700000000002</v>
      </c>
      <c r="I48" s="29">
        <v>44</v>
      </c>
      <c r="J48" s="36">
        <v>15.99</v>
      </c>
      <c r="K48" s="29">
        <v>3</v>
      </c>
      <c r="L48" s="57">
        <v>28.73</v>
      </c>
      <c r="M48" s="57">
        <v>50.21</v>
      </c>
      <c r="N48" s="57">
        <v>37.5</v>
      </c>
      <c r="O48" s="57">
        <v>313.16000000000003</v>
      </c>
      <c r="P48" s="57">
        <v>41.5</v>
      </c>
      <c r="Q48" s="57">
        <v>1.66</v>
      </c>
      <c r="R48" s="57">
        <v>0.64</v>
      </c>
      <c r="S48" s="57">
        <v>109.31</v>
      </c>
      <c r="T48" s="57">
        <v>22</v>
      </c>
      <c r="U48" s="57">
        <v>-0.67</v>
      </c>
      <c r="V48" s="57">
        <v>-0.59</v>
      </c>
    </row>
    <row r="49" spans="1:24">
      <c r="A49" s="202"/>
      <c r="B49" s="29" t="s">
        <v>27</v>
      </c>
      <c r="C49" s="39">
        <v>6477</v>
      </c>
      <c r="D49" s="36">
        <v>2.78</v>
      </c>
      <c r="E49" s="39">
        <v>837707.8</v>
      </c>
      <c r="F49" s="57">
        <v>6.38</v>
      </c>
      <c r="G49" s="57">
        <v>4.6100000000000003</v>
      </c>
      <c r="H49" s="57">
        <v>1519.57</v>
      </c>
      <c r="I49" s="29">
        <v>85</v>
      </c>
      <c r="J49" s="36">
        <v>22.69</v>
      </c>
      <c r="K49" s="29">
        <v>5</v>
      </c>
      <c r="L49" s="57">
        <v>43.92</v>
      </c>
      <c r="M49" s="57">
        <v>51.72</v>
      </c>
      <c r="N49" s="57">
        <v>40.61</v>
      </c>
      <c r="O49" s="57">
        <v>300.27999999999997</v>
      </c>
      <c r="P49" s="57">
        <v>50.59</v>
      </c>
      <c r="Q49" s="57">
        <v>1.08</v>
      </c>
      <c r="R49" s="57">
        <v>0.51</v>
      </c>
      <c r="S49" s="57">
        <v>129.34</v>
      </c>
      <c r="T49" s="57">
        <v>27.56</v>
      </c>
      <c r="U49" s="57">
        <v>-0.64</v>
      </c>
      <c r="V49" s="57">
        <v>-0.62</v>
      </c>
    </row>
    <row r="50" spans="1:24">
      <c r="A50" s="202"/>
      <c r="B50" s="29" t="s">
        <v>28</v>
      </c>
      <c r="C50" s="39">
        <v>1501</v>
      </c>
      <c r="D50" s="36">
        <v>0.64</v>
      </c>
      <c r="E50" s="39">
        <v>315536.59999999998</v>
      </c>
      <c r="F50" s="57">
        <v>2.4</v>
      </c>
      <c r="G50" s="57">
        <v>6.73</v>
      </c>
      <c r="H50" s="57">
        <v>2436.91</v>
      </c>
      <c r="I50" s="29">
        <v>632</v>
      </c>
      <c r="J50" s="36">
        <v>32.299999999999997</v>
      </c>
      <c r="K50" s="29">
        <v>13</v>
      </c>
      <c r="L50" s="57">
        <v>57.1</v>
      </c>
      <c r="M50" s="57">
        <v>41.35</v>
      </c>
      <c r="N50" s="57">
        <v>24.06</v>
      </c>
      <c r="O50" s="57">
        <v>601.83000000000004</v>
      </c>
      <c r="P50" s="57">
        <v>206.3</v>
      </c>
      <c r="Q50" s="57">
        <v>0.54</v>
      </c>
      <c r="R50" s="57">
        <v>0.13</v>
      </c>
      <c r="S50" s="57">
        <v>210.2</v>
      </c>
      <c r="T50" s="57">
        <v>65.989999999999995</v>
      </c>
      <c r="U50" s="57">
        <v>-0.46</v>
      </c>
      <c r="V50" s="57">
        <v>-0.55000000000000004</v>
      </c>
    </row>
    <row r="51" spans="1:24" s="9" customFormat="1">
      <c r="A51" s="202"/>
      <c r="B51" s="78" t="s">
        <v>150</v>
      </c>
      <c r="C51" s="79">
        <v>233263</v>
      </c>
      <c r="D51" s="80">
        <v>100</v>
      </c>
      <c r="E51" s="79">
        <v>13122071.5</v>
      </c>
      <c r="F51" s="85">
        <v>100</v>
      </c>
      <c r="G51" s="85">
        <v>4.1399999999999997</v>
      </c>
      <c r="H51" s="85">
        <v>912.49</v>
      </c>
      <c r="I51" s="78">
        <v>27</v>
      </c>
      <c r="J51" s="80">
        <v>8.6</v>
      </c>
      <c r="K51" s="78">
        <v>2</v>
      </c>
      <c r="L51" s="85">
        <v>14.13</v>
      </c>
      <c r="M51" s="85">
        <v>41.58</v>
      </c>
      <c r="N51" s="85">
        <v>30</v>
      </c>
      <c r="O51" s="85">
        <v>186.58</v>
      </c>
      <c r="P51" s="85">
        <v>21.05</v>
      </c>
      <c r="Q51" s="85">
        <v>1.41</v>
      </c>
      <c r="R51" s="85">
        <v>0.47</v>
      </c>
      <c r="S51" s="85">
        <v>56.25</v>
      </c>
      <c r="T51" s="85">
        <v>10.39</v>
      </c>
      <c r="U51" s="85">
        <v>-0.88</v>
      </c>
      <c r="V51" s="85">
        <v>-0.69</v>
      </c>
      <c r="X51" s="11"/>
    </row>
    <row r="52" spans="1:24">
      <c r="A52" s="29"/>
      <c r="B52" s="29"/>
      <c r="C52" s="39"/>
      <c r="D52" s="36"/>
      <c r="E52" s="39"/>
      <c r="F52" s="57"/>
      <c r="G52" s="57"/>
      <c r="H52" s="57"/>
      <c r="I52" s="29"/>
      <c r="J52" s="36"/>
      <c r="K52" s="29"/>
      <c r="L52" s="57"/>
      <c r="M52" s="57"/>
      <c r="N52" s="57"/>
      <c r="O52" s="57"/>
      <c r="P52" s="57"/>
      <c r="Q52" s="57"/>
      <c r="R52" s="57"/>
      <c r="S52" s="57"/>
      <c r="T52" s="57"/>
      <c r="U52" s="57"/>
      <c r="V52" s="57"/>
    </row>
    <row r="53" spans="1:24">
      <c r="A53" s="202" t="s">
        <v>246</v>
      </c>
      <c r="B53" s="29" t="s">
        <v>21</v>
      </c>
      <c r="C53" s="39">
        <v>5612</v>
      </c>
      <c r="D53" s="36">
        <v>1.47</v>
      </c>
      <c r="E53" s="39">
        <v>135150.79999999999</v>
      </c>
      <c r="F53" s="57">
        <v>0.44</v>
      </c>
      <c r="G53" s="57">
        <v>3.49</v>
      </c>
      <c r="H53" s="57">
        <v>312.8</v>
      </c>
      <c r="I53" s="29">
        <v>52</v>
      </c>
      <c r="J53" s="36">
        <v>5.68</v>
      </c>
      <c r="K53" s="29">
        <v>1</v>
      </c>
      <c r="L53" s="57">
        <v>9.43</v>
      </c>
      <c r="M53" s="57">
        <v>48.05</v>
      </c>
      <c r="N53" s="57">
        <v>30</v>
      </c>
      <c r="O53" s="57">
        <v>55.18</v>
      </c>
      <c r="P53" s="57">
        <v>24.98</v>
      </c>
      <c r="Q53" s="57">
        <v>0.87</v>
      </c>
      <c r="R53" s="57">
        <v>0.43</v>
      </c>
      <c r="S53" s="57">
        <v>24.08</v>
      </c>
      <c r="T53" s="57">
        <v>6.4</v>
      </c>
      <c r="U53" s="57">
        <v>-0.99</v>
      </c>
      <c r="V53" s="57">
        <v>-0.75</v>
      </c>
    </row>
    <row r="54" spans="1:24">
      <c r="A54" s="202"/>
      <c r="B54" s="29" t="s">
        <v>22</v>
      </c>
      <c r="C54" s="39">
        <v>22555</v>
      </c>
      <c r="D54" s="36">
        <v>5.91</v>
      </c>
      <c r="E54" s="39">
        <v>577117.19999999995</v>
      </c>
      <c r="F54" s="57">
        <v>1.87</v>
      </c>
      <c r="G54" s="57">
        <v>4</v>
      </c>
      <c r="H54" s="57">
        <v>731.98</v>
      </c>
      <c r="I54" s="29">
        <v>17</v>
      </c>
      <c r="J54" s="36">
        <v>5.94</v>
      </c>
      <c r="K54" s="29">
        <v>2</v>
      </c>
      <c r="L54" s="57">
        <v>9.56</v>
      </c>
      <c r="M54" s="57">
        <v>33.79</v>
      </c>
      <c r="N54" s="57">
        <v>22.5</v>
      </c>
      <c r="O54" s="57">
        <v>92.14</v>
      </c>
      <c r="P54" s="57">
        <v>19.2</v>
      </c>
      <c r="Q54" s="57">
        <v>1.53</v>
      </c>
      <c r="R54" s="57">
        <v>0.9</v>
      </c>
      <c r="S54" s="57">
        <v>25.59</v>
      </c>
      <c r="T54" s="57">
        <v>9.8000000000000007</v>
      </c>
      <c r="U54" s="57">
        <v>-0.95</v>
      </c>
      <c r="V54" s="57">
        <v>-0.73</v>
      </c>
    </row>
    <row r="55" spans="1:24">
      <c r="A55" s="202"/>
      <c r="B55" s="29" t="s">
        <v>23</v>
      </c>
      <c r="C55" s="39">
        <v>113562</v>
      </c>
      <c r="D55" s="36">
        <v>29.78</v>
      </c>
      <c r="E55" s="39">
        <v>4229624.0999999996</v>
      </c>
      <c r="F55" s="57">
        <v>13.72</v>
      </c>
      <c r="G55" s="57">
        <v>3.65</v>
      </c>
      <c r="H55" s="57">
        <v>408.8</v>
      </c>
      <c r="I55" s="29">
        <v>20</v>
      </c>
      <c r="J55" s="36">
        <v>7.47</v>
      </c>
      <c r="K55" s="29">
        <v>2</v>
      </c>
      <c r="L55" s="57">
        <v>11.8</v>
      </c>
      <c r="M55" s="57">
        <v>38.22</v>
      </c>
      <c r="N55" s="57">
        <v>27.72</v>
      </c>
      <c r="O55" s="57">
        <v>116.92</v>
      </c>
      <c r="P55" s="57">
        <v>24.31</v>
      </c>
      <c r="Q55" s="57">
        <v>1.67</v>
      </c>
      <c r="R55" s="57">
        <v>0.93</v>
      </c>
      <c r="S55" s="57">
        <v>37.24</v>
      </c>
      <c r="T55" s="57">
        <v>12.3</v>
      </c>
      <c r="U55" s="57">
        <v>-0.88</v>
      </c>
      <c r="V55" s="57">
        <v>-0.68</v>
      </c>
    </row>
    <row r="56" spans="1:24">
      <c r="A56" s="202"/>
      <c r="B56" s="29" t="s">
        <v>24</v>
      </c>
      <c r="C56" s="39">
        <v>87135</v>
      </c>
      <c r="D56" s="36">
        <v>22.85</v>
      </c>
      <c r="E56" s="39">
        <v>6606569.4000000004</v>
      </c>
      <c r="F56" s="57">
        <v>21.43</v>
      </c>
      <c r="G56" s="57">
        <v>3.61</v>
      </c>
      <c r="H56" s="57">
        <v>1041.23</v>
      </c>
      <c r="I56" s="29">
        <v>21</v>
      </c>
      <c r="J56" s="36">
        <v>11.97</v>
      </c>
      <c r="K56" s="29">
        <v>3</v>
      </c>
      <c r="L56" s="57">
        <v>20.29</v>
      </c>
      <c r="M56" s="57">
        <v>37.19</v>
      </c>
      <c r="N56" s="57">
        <v>26.25</v>
      </c>
      <c r="O56" s="57">
        <v>180.88</v>
      </c>
      <c r="P56" s="57">
        <v>27.7</v>
      </c>
      <c r="Q56" s="57">
        <v>1.85</v>
      </c>
      <c r="R56" s="57">
        <v>0.96</v>
      </c>
      <c r="S56" s="57">
        <v>75.819999999999993</v>
      </c>
      <c r="T56" s="57">
        <v>14.14</v>
      </c>
      <c r="U56" s="57">
        <v>-0.83</v>
      </c>
      <c r="V56" s="57">
        <v>-0.69</v>
      </c>
    </row>
    <row r="57" spans="1:24">
      <c r="A57" s="202"/>
      <c r="B57" s="29" t="s">
        <v>25</v>
      </c>
      <c r="C57" s="39">
        <v>76398</v>
      </c>
      <c r="D57" s="36">
        <v>20.03</v>
      </c>
      <c r="E57" s="39">
        <v>8065866.7000000002</v>
      </c>
      <c r="F57" s="57">
        <v>26.16</v>
      </c>
      <c r="G57" s="57">
        <v>3.64</v>
      </c>
      <c r="H57" s="57">
        <v>1101.5899999999999</v>
      </c>
      <c r="I57" s="29">
        <v>36</v>
      </c>
      <c r="J57" s="36">
        <v>17.64</v>
      </c>
      <c r="K57" s="29">
        <v>3</v>
      </c>
      <c r="L57" s="57">
        <v>31.49</v>
      </c>
      <c r="M57" s="57">
        <v>43.9</v>
      </c>
      <c r="N57" s="57">
        <v>33.75</v>
      </c>
      <c r="O57" s="57">
        <v>274.58</v>
      </c>
      <c r="P57" s="57">
        <v>39.6</v>
      </c>
      <c r="Q57" s="57">
        <v>1.46</v>
      </c>
      <c r="R57" s="57">
        <v>1</v>
      </c>
      <c r="S57" s="57">
        <v>105.58</v>
      </c>
      <c r="T57" s="57">
        <v>20.96</v>
      </c>
      <c r="U57" s="57">
        <v>-0.76</v>
      </c>
      <c r="V57" s="57">
        <v>-0.67</v>
      </c>
    </row>
    <row r="58" spans="1:24">
      <c r="A58" s="202"/>
      <c r="B58" s="29" t="s">
        <v>26</v>
      </c>
      <c r="C58" s="39">
        <v>57732</v>
      </c>
      <c r="D58" s="36">
        <v>15.14</v>
      </c>
      <c r="E58" s="39">
        <v>8148637.5</v>
      </c>
      <c r="F58" s="57">
        <v>26.43</v>
      </c>
      <c r="G58" s="57">
        <v>4.17</v>
      </c>
      <c r="H58" s="57">
        <v>1399.51</v>
      </c>
      <c r="I58" s="29">
        <v>52</v>
      </c>
      <c r="J58" s="36">
        <v>22.06</v>
      </c>
      <c r="K58" s="29">
        <v>3</v>
      </c>
      <c r="L58" s="57">
        <v>42.6</v>
      </c>
      <c r="M58" s="57">
        <v>54.88</v>
      </c>
      <c r="N58" s="57">
        <v>39.229999999999997</v>
      </c>
      <c r="O58" s="57">
        <v>356.44</v>
      </c>
      <c r="P58" s="57">
        <v>49.92</v>
      </c>
      <c r="Q58" s="57">
        <v>1.38</v>
      </c>
      <c r="R58" s="57">
        <v>0.93</v>
      </c>
      <c r="S58" s="57">
        <v>141.13999999999999</v>
      </c>
      <c r="T58" s="57">
        <v>25.03</v>
      </c>
      <c r="U58" s="57">
        <v>-0.69</v>
      </c>
      <c r="V58" s="57">
        <v>-0.65</v>
      </c>
    </row>
    <row r="59" spans="1:24">
      <c r="A59" s="202"/>
      <c r="B59" s="29" t="s">
        <v>27</v>
      </c>
      <c r="C59" s="39">
        <v>15425</v>
      </c>
      <c r="D59" s="36">
        <v>4.04</v>
      </c>
      <c r="E59" s="39">
        <v>2652953.1</v>
      </c>
      <c r="F59" s="57">
        <v>8.6</v>
      </c>
      <c r="G59" s="57">
        <v>4.51</v>
      </c>
      <c r="H59" s="57">
        <v>1860.31</v>
      </c>
      <c r="I59" s="29">
        <v>58</v>
      </c>
      <c r="J59" s="36">
        <v>31.16</v>
      </c>
      <c r="K59" s="29">
        <v>5</v>
      </c>
      <c r="L59" s="57">
        <v>61.72</v>
      </c>
      <c r="M59" s="57">
        <v>52.04</v>
      </c>
      <c r="N59" s="57">
        <v>42.76</v>
      </c>
      <c r="O59" s="57">
        <v>473.37</v>
      </c>
      <c r="P59" s="57">
        <v>49.55</v>
      </c>
      <c r="Q59" s="57">
        <v>1.23</v>
      </c>
      <c r="R59" s="57">
        <v>0.86</v>
      </c>
      <c r="S59" s="57">
        <v>171.99</v>
      </c>
      <c r="T59" s="57">
        <v>34.43</v>
      </c>
      <c r="U59" s="57">
        <v>-0.76</v>
      </c>
      <c r="V59" s="57">
        <v>-0.68</v>
      </c>
    </row>
    <row r="60" spans="1:24">
      <c r="A60" s="202"/>
      <c r="B60" s="29" t="s">
        <v>28</v>
      </c>
      <c r="C60" s="39">
        <v>2925</v>
      </c>
      <c r="D60" s="36">
        <v>0.77</v>
      </c>
      <c r="E60" s="39">
        <v>416629.9</v>
      </c>
      <c r="F60" s="57">
        <v>1.35</v>
      </c>
      <c r="G60" s="57">
        <v>3.92</v>
      </c>
      <c r="H60" s="57">
        <v>762.08</v>
      </c>
      <c r="I60" s="29">
        <v>35</v>
      </c>
      <c r="J60" s="36">
        <v>27.75</v>
      </c>
      <c r="K60" s="29">
        <v>3</v>
      </c>
      <c r="L60" s="57">
        <v>56.17</v>
      </c>
      <c r="M60" s="57">
        <v>56.47</v>
      </c>
      <c r="N60" s="57">
        <v>45</v>
      </c>
      <c r="O60" s="57">
        <v>338.81</v>
      </c>
      <c r="P60" s="57">
        <v>48.05</v>
      </c>
      <c r="Q60" s="57">
        <v>1.94</v>
      </c>
      <c r="R60" s="57">
        <v>1.56</v>
      </c>
      <c r="S60" s="57">
        <v>142.43</v>
      </c>
      <c r="T60" s="57">
        <v>24.95</v>
      </c>
      <c r="U60" s="57">
        <v>-0.75</v>
      </c>
      <c r="V60" s="57">
        <v>-0.66</v>
      </c>
    </row>
    <row r="61" spans="1:24" s="9" customFormat="1">
      <c r="A61" s="202"/>
      <c r="B61" s="78" t="s">
        <v>150</v>
      </c>
      <c r="C61" s="79">
        <v>381346</v>
      </c>
      <c r="D61" s="80">
        <v>100</v>
      </c>
      <c r="E61" s="79">
        <v>30832548.600000001</v>
      </c>
      <c r="F61" s="85">
        <v>100</v>
      </c>
      <c r="G61" s="85">
        <v>3.78</v>
      </c>
      <c r="H61" s="85">
        <v>921.21</v>
      </c>
      <c r="I61" s="78">
        <v>26</v>
      </c>
      <c r="J61" s="80">
        <v>13.74</v>
      </c>
      <c r="K61" s="78">
        <v>3</v>
      </c>
      <c r="L61" s="85">
        <v>24.54</v>
      </c>
      <c r="M61" s="85">
        <v>42.23</v>
      </c>
      <c r="N61" s="85">
        <v>30</v>
      </c>
      <c r="O61" s="85">
        <v>213.13</v>
      </c>
      <c r="P61" s="85">
        <v>30.88</v>
      </c>
      <c r="Q61" s="85">
        <v>1.59</v>
      </c>
      <c r="R61" s="85">
        <v>0.94</v>
      </c>
      <c r="S61" s="85">
        <v>80.849999999999994</v>
      </c>
      <c r="T61" s="85">
        <v>17.04</v>
      </c>
      <c r="U61" s="85">
        <v>-0.81</v>
      </c>
      <c r="V61" s="85">
        <v>-0.68</v>
      </c>
      <c r="X61" s="11"/>
    </row>
    <row r="62" spans="1:24">
      <c r="A62" s="29"/>
      <c r="B62" s="29"/>
      <c r="C62" s="39"/>
      <c r="D62" s="36"/>
      <c r="E62" s="39"/>
      <c r="F62" s="57"/>
      <c r="G62" s="57"/>
      <c r="H62" s="57"/>
      <c r="I62" s="29"/>
      <c r="J62" s="36"/>
      <c r="K62" s="29"/>
      <c r="L62" s="57"/>
      <c r="M62" s="57"/>
      <c r="N62" s="57"/>
      <c r="O62" s="57"/>
      <c r="P62" s="57"/>
      <c r="Q62" s="57"/>
      <c r="R62" s="57"/>
      <c r="S62" s="57"/>
      <c r="T62" s="57"/>
      <c r="U62" s="57"/>
      <c r="V62" s="57"/>
    </row>
    <row r="63" spans="1:24">
      <c r="A63" s="202" t="s">
        <v>247</v>
      </c>
      <c r="B63" s="29" t="s">
        <v>21</v>
      </c>
      <c r="C63" s="39">
        <v>207709</v>
      </c>
      <c r="D63" s="36">
        <v>8.6999999999999993</v>
      </c>
      <c r="E63" s="39">
        <v>12356543</v>
      </c>
      <c r="F63" s="57">
        <v>3.02</v>
      </c>
      <c r="G63" s="57">
        <v>5.0999999999999996</v>
      </c>
      <c r="H63" s="57">
        <v>164.05</v>
      </c>
      <c r="I63" s="29">
        <v>20</v>
      </c>
      <c r="J63" s="36">
        <v>5.21</v>
      </c>
      <c r="K63" s="29">
        <v>2</v>
      </c>
      <c r="L63" s="57">
        <v>7.3</v>
      </c>
      <c r="M63" s="57">
        <v>17.48</v>
      </c>
      <c r="N63" s="57">
        <v>11.25</v>
      </c>
      <c r="O63" s="57">
        <v>1340.46</v>
      </c>
      <c r="P63" s="57">
        <v>67</v>
      </c>
      <c r="Q63" s="57">
        <v>6.97</v>
      </c>
      <c r="R63" s="57">
        <v>2.97</v>
      </c>
      <c r="S63" s="57">
        <v>59.49</v>
      </c>
      <c r="T63" s="57">
        <v>9.89</v>
      </c>
      <c r="U63" s="57">
        <v>-0.17</v>
      </c>
      <c r="V63" s="57">
        <v>-0.27</v>
      </c>
    </row>
    <row r="64" spans="1:24">
      <c r="A64" s="202"/>
      <c r="B64" s="29" t="s">
        <v>22</v>
      </c>
      <c r="C64" s="39">
        <v>311261</v>
      </c>
      <c r="D64" s="36">
        <v>13.04</v>
      </c>
      <c r="E64" s="39">
        <v>21344720</v>
      </c>
      <c r="F64" s="57">
        <v>5.22</v>
      </c>
      <c r="G64" s="57">
        <v>4.8899999999999997</v>
      </c>
      <c r="H64" s="57">
        <v>262.19</v>
      </c>
      <c r="I64" s="29">
        <v>20</v>
      </c>
      <c r="J64" s="36">
        <v>5.62</v>
      </c>
      <c r="K64" s="29">
        <v>2</v>
      </c>
      <c r="L64" s="57">
        <v>8.0399999999999991</v>
      </c>
      <c r="M64" s="57">
        <v>19.71</v>
      </c>
      <c r="N64" s="57">
        <v>11.25</v>
      </c>
      <c r="O64" s="57">
        <v>4870.8500000000004</v>
      </c>
      <c r="P64" s="57">
        <v>66.91</v>
      </c>
      <c r="Q64" s="57">
        <v>10.55</v>
      </c>
      <c r="R64" s="57">
        <v>3.02</v>
      </c>
      <c r="S64" s="57">
        <v>68.569999999999993</v>
      </c>
      <c r="T64" s="57">
        <v>10</v>
      </c>
      <c r="U64" s="57">
        <v>-0.2</v>
      </c>
      <c r="V64" s="57">
        <v>-0.3</v>
      </c>
    </row>
    <row r="65" spans="1:24">
      <c r="A65" s="202"/>
      <c r="B65" s="29" t="s">
        <v>23</v>
      </c>
      <c r="C65" s="39">
        <v>874242</v>
      </c>
      <c r="D65" s="36">
        <v>36.630000000000003</v>
      </c>
      <c r="E65" s="39">
        <v>115497898</v>
      </c>
      <c r="F65" s="57">
        <v>28.23</v>
      </c>
      <c r="G65" s="57">
        <v>4.5</v>
      </c>
      <c r="H65" s="57">
        <v>430.08</v>
      </c>
      <c r="I65" s="29">
        <v>26</v>
      </c>
      <c r="J65" s="36">
        <v>6.48</v>
      </c>
      <c r="K65" s="29">
        <v>2</v>
      </c>
      <c r="L65" s="57">
        <v>9.27</v>
      </c>
      <c r="M65" s="57">
        <v>24.96</v>
      </c>
      <c r="N65" s="57">
        <v>14.71</v>
      </c>
      <c r="O65" s="57">
        <v>4235.45</v>
      </c>
      <c r="P65" s="57">
        <v>70</v>
      </c>
      <c r="Q65" s="57">
        <v>9.0299999999999994</v>
      </c>
      <c r="R65" s="57">
        <v>2.56</v>
      </c>
      <c r="S65" s="57">
        <v>132.11000000000001</v>
      </c>
      <c r="T65" s="57">
        <v>9.6199999999999992</v>
      </c>
      <c r="U65" s="57">
        <v>-0.19</v>
      </c>
      <c r="V65" s="57">
        <v>-0.28000000000000003</v>
      </c>
    </row>
    <row r="66" spans="1:24">
      <c r="A66" s="202"/>
      <c r="B66" s="29" t="s">
        <v>24</v>
      </c>
      <c r="C66" s="39">
        <v>509455</v>
      </c>
      <c r="D66" s="36">
        <v>21.35</v>
      </c>
      <c r="E66" s="39">
        <v>129908510</v>
      </c>
      <c r="F66" s="57">
        <v>31.75</v>
      </c>
      <c r="G66" s="57">
        <v>4.6900000000000004</v>
      </c>
      <c r="H66" s="57">
        <v>573.97</v>
      </c>
      <c r="I66" s="29">
        <v>30</v>
      </c>
      <c r="J66" s="36">
        <v>7.42</v>
      </c>
      <c r="K66" s="29">
        <v>2</v>
      </c>
      <c r="L66" s="57">
        <v>11.15</v>
      </c>
      <c r="M66" s="57">
        <v>28.72</v>
      </c>
      <c r="N66" s="57">
        <v>15</v>
      </c>
      <c r="O66" s="57">
        <v>8018.81</v>
      </c>
      <c r="P66" s="57">
        <v>71.8</v>
      </c>
      <c r="Q66" s="57">
        <v>8.34</v>
      </c>
      <c r="R66" s="57">
        <v>2.08</v>
      </c>
      <c r="S66" s="57">
        <v>254.99</v>
      </c>
      <c r="T66" s="57">
        <v>8.6999999999999993</v>
      </c>
      <c r="U66" s="57">
        <v>-0.15</v>
      </c>
      <c r="V66" s="57">
        <v>-0.25</v>
      </c>
    </row>
    <row r="67" spans="1:24">
      <c r="A67" s="202"/>
      <c r="B67" s="29" t="s">
        <v>25</v>
      </c>
      <c r="C67" s="39">
        <v>290157</v>
      </c>
      <c r="D67" s="36">
        <v>12.16</v>
      </c>
      <c r="E67" s="39">
        <v>53941362</v>
      </c>
      <c r="F67" s="57">
        <v>13.18</v>
      </c>
      <c r="G67" s="57">
        <v>4.9400000000000004</v>
      </c>
      <c r="H67" s="57">
        <v>971.64</v>
      </c>
      <c r="I67" s="29">
        <v>31</v>
      </c>
      <c r="J67" s="36">
        <v>8.84</v>
      </c>
      <c r="K67" s="29">
        <v>2</v>
      </c>
      <c r="L67" s="57">
        <v>14.04</v>
      </c>
      <c r="M67" s="57">
        <v>31.87</v>
      </c>
      <c r="N67" s="57">
        <v>15</v>
      </c>
      <c r="O67" s="57">
        <v>6281.69</v>
      </c>
      <c r="P67" s="57">
        <v>65.8</v>
      </c>
      <c r="Q67" s="57">
        <v>7.31</v>
      </c>
      <c r="R67" s="57">
        <v>1.89</v>
      </c>
      <c r="S67" s="57">
        <v>185.9</v>
      </c>
      <c r="T67" s="57">
        <v>8.25</v>
      </c>
      <c r="U67" s="57">
        <v>-0.16</v>
      </c>
      <c r="V67" s="57">
        <v>-0.26</v>
      </c>
    </row>
    <row r="68" spans="1:24">
      <c r="A68" s="202"/>
      <c r="B68" s="29" t="s">
        <v>26</v>
      </c>
      <c r="C68" s="39">
        <v>141366</v>
      </c>
      <c r="D68" s="36">
        <v>5.92</v>
      </c>
      <c r="E68" s="39">
        <v>59949441</v>
      </c>
      <c r="F68" s="57">
        <v>14.65</v>
      </c>
      <c r="G68" s="57">
        <v>4.99</v>
      </c>
      <c r="H68" s="57">
        <v>1474.97</v>
      </c>
      <c r="I68" s="29">
        <v>30</v>
      </c>
      <c r="J68" s="36">
        <v>10.17</v>
      </c>
      <c r="K68" s="29">
        <v>2</v>
      </c>
      <c r="L68" s="57">
        <v>17.14</v>
      </c>
      <c r="M68" s="57">
        <v>34.69</v>
      </c>
      <c r="N68" s="57">
        <v>15</v>
      </c>
      <c r="O68" s="57">
        <v>14858.42</v>
      </c>
      <c r="P68" s="57">
        <v>66</v>
      </c>
      <c r="Q68" s="57">
        <v>10.41</v>
      </c>
      <c r="R68" s="57">
        <v>1.69</v>
      </c>
      <c r="S68" s="57">
        <v>424.07</v>
      </c>
      <c r="T68" s="57">
        <v>7.5</v>
      </c>
      <c r="U68" s="57">
        <v>-0.16</v>
      </c>
      <c r="V68" s="57">
        <v>-0.28000000000000003</v>
      </c>
    </row>
    <row r="69" spans="1:24">
      <c r="A69" s="202"/>
      <c r="B69" s="29" t="s">
        <v>27</v>
      </c>
      <c r="C69" s="39">
        <v>44830</v>
      </c>
      <c r="D69" s="36">
        <v>1.88</v>
      </c>
      <c r="E69" s="39">
        <v>10590020</v>
      </c>
      <c r="F69" s="57">
        <v>2.59</v>
      </c>
      <c r="G69" s="57">
        <v>5.48</v>
      </c>
      <c r="H69" s="57">
        <v>1612.31</v>
      </c>
      <c r="I69" s="29">
        <v>33</v>
      </c>
      <c r="J69" s="36">
        <v>11.46</v>
      </c>
      <c r="K69" s="29">
        <v>2</v>
      </c>
      <c r="L69" s="57">
        <v>19.489999999999998</v>
      </c>
      <c r="M69" s="57">
        <v>29.08</v>
      </c>
      <c r="N69" s="57">
        <v>15</v>
      </c>
      <c r="O69" s="57">
        <v>7038.34</v>
      </c>
      <c r="P69" s="57">
        <v>50</v>
      </c>
      <c r="Q69" s="57">
        <v>4.5999999999999996</v>
      </c>
      <c r="R69" s="57">
        <v>1.66</v>
      </c>
      <c r="S69" s="57">
        <v>236.22</v>
      </c>
      <c r="T69" s="57">
        <v>7</v>
      </c>
      <c r="U69" s="57">
        <v>-0.17</v>
      </c>
      <c r="V69" s="57">
        <v>-0.26</v>
      </c>
    </row>
    <row r="70" spans="1:24">
      <c r="A70" s="202"/>
      <c r="B70" s="29" t="s">
        <v>28</v>
      </c>
      <c r="C70" s="39">
        <v>7458</v>
      </c>
      <c r="D70" s="36">
        <v>0.31</v>
      </c>
      <c r="E70" s="39">
        <v>5581899</v>
      </c>
      <c r="F70" s="57">
        <v>1.36</v>
      </c>
      <c r="G70" s="57">
        <v>5.31</v>
      </c>
      <c r="H70" s="57">
        <v>1186</v>
      </c>
      <c r="I70" s="29">
        <v>28</v>
      </c>
      <c r="J70" s="36">
        <v>14.64</v>
      </c>
      <c r="K70" s="29">
        <v>3</v>
      </c>
      <c r="L70" s="57">
        <v>25.31</v>
      </c>
      <c r="M70" s="57">
        <v>32.49</v>
      </c>
      <c r="N70" s="57">
        <v>15</v>
      </c>
      <c r="O70" s="57">
        <v>17631.150000000001</v>
      </c>
      <c r="P70" s="57">
        <v>27.89</v>
      </c>
      <c r="Q70" s="57">
        <v>10.74</v>
      </c>
      <c r="R70" s="57">
        <v>1.2</v>
      </c>
      <c r="S70" s="57">
        <v>748.48</v>
      </c>
      <c r="T70" s="57">
        <v>3</v>
      </c>
      <c r="U70" s="57">
        <v>-0.1</v>
      </c>
      <c r="V70" s="57">
        <v>-0.22</v>
      </c>
    </row>
    <row r="71" spans="1:24" s="9" customFormat="1">
      <c r="A71" s="202"/>
      <c r="B71" s="78" t="s">
        <v>150</v>
      </c>
      <c r="C71" s="79">
        <v>2386478</v>
      </c>
      <c r="D71" s="80">
        <v>100</v>
      </c>
      <c r="E71" s="79">
        <v>409170391</v>
      </c>
      <c r="F71" s="85">
        <v>100</v>
      </c>
      <c r="G71" s="85">
        <v>4.75</v>
      </c>
      <c r="H71" s="85">
        <v>568.05999999999995</v>
      </c>
      <c r="I71" s="78">
        <v>26</v>
      </c>
      <c r="J71" s="80">
        <v>7.08</v>
      </c>
      <c r="K71" s="78">
        <v>2</v>
      </c>
      <c r="L71" s="85">
        <v>10.63</v>
      </c>
      <c r="M71" s="85">
        <v>25.94</v>
      </c>
      <c r="N71" s="85">
        <v>14.65</v>
      </c>
      <c r="O71" s="85">
        <v>5846.58</v>
      </c>
      <c r="P71" s="85">
        <v>68.400000000000006</v>
      </c>
      <c r="Q71" s="85">
        <v>8.6999999999999993</v>
      </c>
      <c r="R71" s="85">
        <v>2.39</v>
      </c>
      <c r="S71" s="85">
        <v>171.45</v>
      </c>
      <c r="T71" s="85">
        <v>9.1</v>
      </c>
      <c r="U71" s="85">
        <v>-0.17</v>
      </c>
      <c r="V71" s="85">
        <v>-0.27</v>
      </c>
      <c r="X71" s="11"/>
    </row>
    <row r="72" spans="1:24">
      <c r="A72" s="29"/>
      <c r="B72" s="29"/>
      <c r="C72" s="39"/>
      <c r="D72" s="36"/>
      <c r="E72" s="39"/>
      <c r="F72" s="57"/>
      <c r="G72" s="57"/>
      <c r="H72" s="57"/>
      <c r="I72" s="29"/>
      <c r="J72" s="36"/>
      <c r="K72" s="29"/>
      <c r="L72" s="57"/>
      <c r="M72" s="57"/>
      <c r="N72" s="57"/>
      <c r="O72" s="57"/>
      <c r="P72" s="57"/>
      <c r="Q72" s="57"/>
      <c r="R72" s="57"/>
      <c r="S72" s="57"/>
      <c r="T72" s="57"/>
      <c r="U72" s="57"/>
      <c r="V72" s="57"/>
    </row>
    <row r="73" spans="1:24">
      <c r="A73" s="202" t="s">
        <v>248</v>
      </c>
      <c r="B73" s="29" t="s">
        <v>21</v>
      </c>
      <c r="C73" s="39">
        <v>160051</v>
      </c>
      <c r="D73" s="36">
        <v>9.2899999999999991</v>
      </c>
      <c r="E73" s="39">
        <v>12018907</v>
      </c>
      <c r="F73" s="57">
        <v>3.31</v>
      </c>
      <c r="G73" s="57">
        <v>5.18</v>
      </c>
      <c r="H73" s="57">
        <v>186.13</v>
      </c>
      <c r="I73" s="29">
        <v>23</v>
      </c>
      <c r="J73" s="36">
        <v>5.83</v>
      </c>
      <c r="K73" s="29">
        <v>2</v>
      </c>
      <c r="L73" s="57">
        <v>8.2899999999999991</v>
      </c>
      <c r="M73" s="57">
        <v>17.510000000000002</v>
      </c>
      <c r="N73" s="57">
        <v>11.25</v>
      </c>
      <c r="O73" s="57">
        <v>1572.5</v>
      </c>
      <c r="P73" s="57">
        <v>86</v>
      </c>
      <c r="Q73" s="57">
        <v>7.01</v>
      </c>
      <c r="R73" s="57">
        <v>3.12</v>
      </c>
      <c r="S73" s="57">
        <v>75.09</v>
      </c>
      <c r="T73" s="57">
        <v>10.41</v>
      </c>
      <c r="U73" s="57">
        <v>-0.16</v>
      </c>
      <c r="V73" s="57">
        <v>-0.25</v>
      </c>
    </row>
    <row r="74" spans="1:24">
      <c r="A74" s="202"/>
      <c r="B74" s="29" t="s">
        <v>22</v>
      </c>
      <c r="C74" s="39">
        <v>240001</v>
      </c>
      <c r="D74" s="36">
        <v>13.94</v>
      </c>
      <c r="E74" s="39">
        <v>18999094</v>
      </c>
      <c r="F74" s="57">
        <v>5.23</v>
      </c>
      <c r="G74" s="57">
        <v>5</v>
      </c>
      <c r="H74" s="57">
        <v>278.89999999999998</v>
      </c>
      <c r="I74" s="29">
        <v>23</v>
      </c>
      <c r="J74" s="36">
        <v>6.1</v>
      </c>
      <c r="K74" s="29">
        <v>2</v>
      </c>
      <c r="L74" s="57">
        <v>8.83</v>
      </c>
      <c r="M74" s="57">
        <v>19.16</v>
      </c>
      <c r="N74" s="57">
        <v>11.25</v>
      </c>
      <c r="O74" s="57">
        <v>6052.31</v>
      </c>
      <c r="P74" s="57">
        <v>82.95</v>
      </c>
      <c r="Q74" s="57">
        <v>10.85</v>
      </c>
      <c r="R74" s="57">
        <v>3.34</v>
      </c>
      <c r="S74" s="57">
        <v>79.16</v>
      </c>
      <c r="T74" s="57">
        <v>10</v>
      </c>
      <c r="U74" s="57">
        <v>-0.18</v>
      </c>
      <c r="V74" s="57">
        <v>-0.3</v>
      </c>
    </row>
    <row r="75" spans="1:24">
      <c r="A75" s="202"/>
      <c r="B75" s="29" t="s">
        <v>23</v>
      </c>
      <c r="C75" s="39">
        <v>623760</v>
      </c>
      <c r="D75" s="36">
        <v>36.22</v>
      </c>
      <c r="E75" s="39">
        <v>99357960</v>
      </c>
      <c r="F75" s="57">
        <v>27.34</v>
      </c>
      <c r="G75" s="57">
        <v>4.63</v>
      </c>
      <c r="H75" s="57">
        <v>452.53</v>
      </c>
      <c r="I75" s="29">
        <v>29</v>
      </c>
      <c r="J75" s="36">
        <v>7.11</v>
      </c>
      <c r="K75" s="29">
        <v>2</v>
      </c>
      <c r="L75" s="57">
        <v>10.199999999999999</v>
      </c>
      <c r="M75" s="57">
        <v>23.02</v>
      </c>
      <c r="N75" s="57">
        <v>13.39</v>
      </c>
      <c r="O75" s="57">
        <v>5261.22</v>
      </c>
      <c r="P75" s="57">
        <v>89</v>
      </c>
      <c r="Q75" s="57">
        <v>10.09</v>
      </c>
      <c r="R75" s="57">
        <v>3.02</v>
      </c>
      <c r="S75" s="57">
        <v>159.29</v>
      </c>
      <c r="T75" s="57">
        <v>10</v>
      </c>
      <c r="U75" s="57">
        <v>-0.17</v>
      </c>
      <c r="V75" s="57">
        <v>-0.26</v>
      </c>
    </row>
    <row r="76" spans="1:24">
      <c r="A76" s="202"/>
      <c r="B76" s="29" t="s">
        <v>24</v>
      </c>
      <c r="C76" s="39">
        <v>373734</v>
      </c>
      <c r="D76" s="36">
        <v>21.7</v>
      </c>
      <c r="E76" s="39">
        <v>117719923</v>
      </c>
      <c r="F76" s="57">
        <v>32.39</v>
      </c>
      <c r="G76" s="57">
        <v>4.8600000000000003</v>
      </c>
      <c r="H76" s="57">
        <v>574.05999999999995</v>
      </c>
      <c r="I76" s="29">
        <v>31</v>
      </c>
      <c r="J76" s="36">
        <v>7.77</v>
      </c>
      <c r="K76" s="29">
        <v>2</v>
      </c>
      <c r="L76" s="57">
        <v>11.74</v>
      </c>
      <c r="M76" s="57">
        <v>26.5</v>
      </c>
      <c r="N76" s="57">
        <v>15</v>
      </c>
      <c r="O76" s="57">
        <v>9986</v>
      </c>
      <c r="P76" s="57">
        <v>89</v>
      </c>
      <c r="Q76" s="57">
        <v>9.41</v>
      </c>
      <c r="R76" s="57">
        <v>2.52</v>
      </c>
      <c r="S76" s="57">
        <v>314.98</v>
      </c>
      <c r="T76" s="57">
        <v>9.7899999999999991</v>
      </c>
      <c r="U76" s="57">
        <v>-0.14000000000000001</v>
      </c>
      <c r="V76" s="57">
        <v>-0.24</v>
      </c>
    </row>
    <row r="77" spans="1:24">
      <c r="A77" s="202"/>
      <c r="B77" s="29" t="s">
        <v>25</v>
      </c>
      <c r="C77" s="39">
        <v>196104</v>
      </c>
      <c r="D77" s="36">
        <v>11.39</v>
      </c>
      <c r="E77" s="39">
        <v>47252428</v>
      </c>
      <c r="F77" s="57">
        <v>13</v>
      </c>
      <c r="G77" s="57">
        <v>5.17</v>
      </c>
      <c r="H77" s="57">
        <v>1001.75</v>
      </c>
      <c r="I77" s="29">
        <v>35</v>
      </c>
      <c r="J77" s="36">
        <v>9.81</v>
      </c>
      <c r="K77" s="29">
        <v>2</v>
      </c>
      <c r="L77" s="57">
        <v>15.78</v>
      </c>
      <c r="M77" s="57">
        <v>27.13</v>
      </c>
      <c r="N77" s="57">
        <v>15</v>
      </c>
      <c r="O77" s="57">
        <v>8065.34</v>
      </c>
      <c r="P77" s="57">
        <v>81.95</v>
      </c>
      <c r="Q77" s="57">
        <v>8.77</v>
      </c>
      <c r="R77" s="57">
        <v>2.21</v>
      </c>
      <c r="S77" s="57">
        <v>240.96</v>
      </c>
      <c r="T77" s="57">
        <v>9.5399999999999991</v>
      </c>
      <c r="U77" s="57">
        <v>-0.13</v>
      </c>
      <c r="V77" s="57">
        <v>-0.24</v>
      </c>
    </row>
    <row r="78" spans="1:24">
      <c r="A78" s="202"/>
      <c r="B78" s="29" t="s">
        <v>26</v>
      </c>
      <c r="C78" s="39">
        <v>94263</v>
      </c>
      <c r="D78" s="36">
        <v>5.47</v>
      </c>
      <c r="E78" s="39">
        <v>53228917</v>
      </c>
      <c r="F78" s="57">
        <v>14.65</v>
      </c>
      <c r="G78" s="57">
        <v>5.21</v>
      </c>
      <c r="H78" s="57">
        <v>1801.26</v>
      </c>
      <c r="I78" s="29">
        <v>32</v>
      </c>
      <c r="J78" s="36">
        <v>11.07</v>
      </c>
      <c r="K78" s="29">
        <v>2</v>
      </c>
      <c r="L78" s="57">
        <v>19.32</v>
      </c>
      <c r="M78" s="57">
        <v>29.13</v>
      </c>
      <c r="N78" s="57">
        <v>13.5</v>
      </c>
      <c r="O78" s="57">
        <v>20549.79</v>
      </c>
      <c r="P78" s="57">
        <v>82.3</v>
      </c>
      <c r="Q78" s="57">
        <v>9.94</v>
      </c>
      <c r="R78" s="57">
        <v>2.21</v>
      </c>
      <c r="S78" s="57">
        <v>564.69000000000005</v>
      </c>
      <c r="T78" s="57">
        <v>10</v>
      </c>
      <c r="U78" s="57">
        <v>-0.13</v>
      </c>
      <c r="V78" s="57">
        <v>-0.27</v>
      </c>
    </row>
    <row r="79" spans="1:24">
      <c r="A79" s="202"/>
      <c r="B79" s="29" t="s">
        <v>27</v>
      </c>
      <c r="C79" s="39">
        <v>29700</v>
      </c>
      <c r="D79" s="36">
        <v>1.72</v>
      </c>
      <c r="E79" s="39">
        <v>9357957</v>
      </c>
      <c r="F79" s="57">
        <v>2.58</v>
      </c>
      <c r="G79" s="57">
        <v>5.78</v>
      </c>
      <c r="H79" s="57">
        <v>1745.56</v>
      </c>
      <c r="I79" s="29">
        <v>33</v>
      </c>
      <c r="J79" s="36">
        <v>12.85</v>
      </c>
      <c r="K79" s="29">
        <v>2</v>
      </c>
      <c r="L79" s="57">
        <v>23.27</v>
      </c>
      <c r="M79" s="57">
        <v>24.84</v>
      </c>
      <c r="N79" s="57">
        <v>12.5</v>
      </c>
      <c r="O79" s="57">
        <v>9422.6299999999992</v>
      </c>
      <c r="P79" s="57">
        <v>65.599999999999994</v>
      </c>
      <c r="Q79" s="57">
        <v>5.63</v>
      </c>
      <c r="R79" s="57">
        <v>2.02</v>
      </c>
      <c r="S79" s="57">
        <v>315.08999999999997</v>
      </c>
      <c r="T79" s="57">
        <v>9.58</v>
      </c>
      <c r="U79" s="57">
        <v>-0.14000000000000001</v>
      </c>
      <c r="V79" s="57">
        <v>-0.22</v>
      </c>
    </row>
    <row r="80" spans="1:24">
      <c r="A80" s="202"/>
      <c r="B80" s="29" t="s">
        <v>28</v>
      </c>
      <c r="C80" s="39">
        <v>4671</v>
      </c>
      <c r="D80" s="36">
        <v>0.27</v>
      </c>
      <c r="E80" s="39">
        <v>5467846</v>
      </c>
      <c r="F80" s="57">
        <v>1.5</v>
      </c>
      <c r="G80" s="57">
        <v>5.51</v>
      </c>
      <c r="H80" s="57">
        <v>1356.08</v>
      </c>
      <c r="I80" s="29">
        <v>30</v>
      </c>
      <c r="J80" s="36">
        <v>19.07</v>
      </c>
      <c r="K80" s="29">
        <v>3</v>
      </c>
      <c r="L80" s="57">
        <v>33.57</v>
      </c>
      <c r="M80" s="57">
        <v>25</v>
      </c>
      <c r="N80" s="57">
        <v>12</v>
      </c>
      <c r="O80" s="57">
        <v>27351.91</v>
      </c>
      <c r="P80" s="57">
        <v>41</v>
      </c>
      <c r="Q80" s="57">
        <v>16.079999999999998</v>
      </c>
      <c r="R80" s="57">
        <v>1.5</v>
      </c>
      <c r="S80" s="57">
        <v>1170.48</v>
      </c>
      <c r="T80" s="57">
        <v>2</v>
      </c>
      <c r="U80" s="57">
        <v>-0.09</v>
      </c>
      <c r="V80" s="57">
        <v>-0.17</v>
      </c>
    </row>
    <row r="81" spans="1:24" s="9" customFormat="1">
      <c r="A81" s="202"/>
      <c r="B81" s="78" t="s">
        <v>150</v>
      </c>
      <c r="C81" s="79">
        <v>1722284</v>
      </c>
      <c r="D81" s="80">
        <v>100</v>
      </c>
      <c r="E81" s="79">
        <v>363403031</v>
      </c>
      <c r="F81" s="85">
        <v>100</v>
      </c>
      <c r="G81" s="85">
        <v>4.9000000000000004</v>
      </c>
      <c r="H81" s="85">
        <v>591.04999999999995</v>
      </c>
      <c r="I81" s="78">
        <v>29</v>
      </c>
      <c r="J81" s="80">
        <v>7.65</v>
      </c>
      <c r="K81" s="78">
        <v>2</v>
      </c>
      <c r="L81" s="85">
        <v>11.59</v>
      </c>
      <c r="M81" s="85">
        <v>23.56</v>
      </c>
      <c r="N81" s="85">
        <v>13.27</v>
      </c>
      <c r="O81" s="85">
        <v>7341.67</v>
      </c>
      <c r="P81" s="85">
        <v>85.9</v>
      </c>
      <c r="Q81" s="85">
        <v>9.5399999999999991</v>
      </c>
      <c r="R81" s="85">
        <v>2.86</v>
      </c>
      <c r="S81" s="85">
        <v>211</v>
      </c>
      <c r="T81" s="85">
        <v>10</v>
      </c>
      <c r="U81" s="85">
        <v>-0.16</v>
      </c>
      <c r="V81" s="85">
        <v>-0.26</v>
      </c>
      <c r="X81" s="11"/>
    </row>
    <row r="82" spans="1:24">
      <c r="A82" s="29"/>
      <c r="B82" s="29"/>
      <c r="C82" s="39"/>
      <c r="D82" s="36"/>
      <c r="E82" s="39"/>
      <c r="F82" s="57"/>
      <c r="G82" s="57"/>
      <c r="H82" s="57"/>
      <c r="I82" s="29"/>
      <c r="J82" s="36"/>
      <c r="K82" s="29"/>
      <c r="L82" s="57"/>
      <c r="M82" s="57"/>
      <c r="N82" s="57"/>
      <c r="O82" s="57"/>
      <c r="P82" s="57"/>
      <c r="Q82" s="57"/>
      <c r="R82" s="57"/>
      <c r="S82" s="57"/>
      <c r="T82" s="57"/>
      <c r="U82" s="57"/>
      <c r="V82" s="57"/>
    </row>
    <row r="83" spans="1:24">
      <c r="A83" s="202" t="s">
        <v>249</v>
      </c>
      <c r="B83" s="29" t="s">
        <v>21</v>
      </c>
      <c r="C83" s="39">
        <v>27244</v>
      </c>
      <c r="D83" s="36">
        <v>4.9000000000000004</v>
      </c>
      <c r="E83" s="39">
        <v>135586.4</v>
      </c>
      <c r="F83" s="57">
        <v>0.3</v>
      </c>
      <c r="G83" s="57">
        <v>4.43</v>
      </c>
      <c r="H83" s="57">
        <v>142.41</v>
      </c>
      <c r="I83" s="29">
        <v>17</v>
      </c>
      <c r="J83" s="36">
        <v>4.2</v>
      </c>
      <c r="K83" s="29">
        <v>2</v>
      </c>
      <c r="L83" s="57">
        <v>5.65</v>
      </c>
      <c r="M83" s="57">
        <v>24.43</v>
      </c>
      <c r="N83" s="57">
        <v>15</v>
      </c>
      <c r="O83" s="57">
        <v>853.67</v>
      </c>
      <c r="P83" s="57">
        <v>47.6</v>
      </c>
      <c r="Q83" s="57">
        <v>5.4</v>
      </c>
      <c r="R83" s="57">
        <v>1.85</v>
      </c>
      <c r="S83" s="57">
        <v>4.9800000000000004</v>
      </c>
      <c r="T83" s="57">
        <v>8.3000000000000007</v>
      </c>
      <c r="U83" s="57">
        <v>-0.25</v>
      </c>
      <c r="V83" s="57">
        <v>-0.39</v>
      </c>
    </row>
    <row r="84" spans="1:24">
      <c r="A84" s="202"/>
      <c r="B84" s="29" t="s">
        <v>22</v>
      </c>
      <c r="C84" s="39">
        <v>51119</v>
      </c>
      <c r="D84" s="36">
        <v>9.19</v>
      </c>
      <c r="E84" s="39">
        <v>2816506.2</v>
      </c>
      <c r="F84" s="57">
        <v>6.15</v>
      </c>
      <c r="G84" s="57">
        <v>4.28</v>
      </c>
      <c r="H84" s="57">
        <v>279.33999999999997</v>
      </c>
      <c r="I84" s="29">
        <v>23</v>
      </c>
      <c r="J84" s="36">
        <v>4.96</v>
      </c>
      <c r="K84" s="29">
        <v>2</v>
      </c>
      <c r="L84" s="57">
        <v>6.86</v>
      </c>
      <c r="M84" s="57">
        <v>27.04</v>
      </c>
      <c r="N84" s="57">
        <v>15</v>
      </c>
      <c r="O84" s="57">
        <v>1162.52</v>
      </c>
      <c r="P84" s="57">
        <v>43</v>
      </c>
      <c r="Q84" s="57">
        <v>6.61</v>
      </c>
      <c r="R84" s="57">
        <v>1.56</v>
      </c>
      <c r="S84" s="57">
        <v>55.1</v>
      </c>
      <c r="T84" s="57">
        <v>7.88</v>
      </c>
      <c r="U84" s="57">
        <v>-0.27</v>
      </c>
      <c r="V84" s="57">
        <v>-0.35</v>
      </c>
    </row>
    <row r="85" spans="1:24">
      <c r="A85" s="202"/>
      <c r="B85" s="29" t="s">
        <v>23</v>
      </c>
      <c r="C85" s="39">
        <v>213712</v>
      </c>
      <c r="D85" s="36">
        <v>38.4</v>
      </c>
      <c r="E85" s="39">
        <v>15978562.6</v>
      </c>
      <c r="F85" s="57">
        <v>34.909999999999997</v>
      </c>
      <c r="G85" s="57">
        <v>4.13</v>
      </c>
      <c r="H85" s="57">
        <v>433.38</v>
      </c>
      <c r="I85" s="29">
        <v>22</v>
      </c>
      <c r="J85" s="36">
        <v>5.43</v>
      </c>
      <c r="K85" s="29">
        <v>2</v>
      </c>
      <c r="L85" s="57">
        <v>7.78</v>
      </c>
      <c r="M85" s="57">
        <v>33.51</v>
      </c>
      <c r="N85" s="57">
        <v>15.75</v>
      </c>
      <c r="O85" s="57">
        <v>1909.06</v>
      </c>
      <c r="P85" s="57">
        <v>39.44</v>
      </c>
      <c r="Q85" s="57">
        <v>5.44</v>
      </c>
      <c r="R85" s="57">
        <v>1.5</v>
      </c>
      <c r="S85" s="57">
        <v>74.77</v>
      </c>
      <c r="T85" s="57">
        <v>7.73</v>
      </c>
      <c r="U85" s="57">
        <v>-0.25</v>
      </c>
      <c r="V85" s="57">
        <v>-0.34</v>
      </c>
    </row>
    <row r="86" spans="1:24">
      <c r="A86" s="202"/>
      <c r="B86" s="29" t="s">
        <v>24</v>
      </c>
      <c r="C86" s="39">
        <v>119335</v>
      </c>
      <c r="D86" s="36">
        <v>21.44</v>
      </c>
      <c r="E86" s="39">
        <v>11915470.4</v>
      </c>
      <c r="F86" s="57">
        <v>26.04</v>
      </c>
      <c r="G86" s="57">
        <v>4.17</v>
      </c>
      <c r="H86" s="57">
        <v>644.54</v>
      </c>
      <c r="I86" s="29">
        <v>32</v>
      </c>
      <c r="J86" s="36">
        <v>6.99</v>
      </c>
      <c r="K86" s="29">
        <v>2</v>
      </c>
      <c r="L86" s="57">
        <v>10.45</v>
      </c>
      <c r="M86" s="57">
        <v>38.44</v>
      </c>
      <c r="N86" s="57">
        <v>22.5</v>
      </c>
      <c r="O86" s="57">
        <v>2893.59</v>
      </c>
      <c r="P86" s="57">
        <v>45.5</v>
      </c>
      <c r="Q86" s="57">
        <v>4.7300000000000004</v>
      </c>
      <c r="R86" s="57">
        <v>1.27</v>
      </c>
      <c r="S86" s="57">
        <v>99.85</v>
      </c>
      <c r="T86" s="57">
        <v>6.75</v>
      </c>
      <c r="U86" s="57">
        <v>-0.2</v>
      </c>
      <c r="V86" s="57">
        <v>-0.31</v>
      </c>
    </row>
    <row r="87" spans="1:24">
      <c r="A87" s="202"/>
      <c r="B87" s="29" t="s">
        <v>25</v>
      </c>
      <c r="C87" s="39">
        <v>85261</v>
      </c>
      <c r="D87" s="36">
        <v>15.32</v>
      </c>
      <c r="E87" s="39">
        <v>6839206.7999999998</v>
      </c>
      <c r="F87" s="57">
        <v>14.94</v>
      </c>
      <c r="G87" s="57">
        <v>4.41</v>
      </c>
      <c r="H87" s="57">
        <v>997.43</v>
      </c>
      <c r="I87" s="29">
        <v>28</v>
      </c>
      <c r="J87" s="36">
        <v>7.31</v>
      </c>
      <c r="K87" s="29">
        <v>2</v>
      </c>
      <c r="L87" s="57">
        <v>11.24</v>
      </c>
      <c r="M87" s="57">
        <v>45.15</v>
      </c>
      <c r="N87" s="57">
        <v>27</v>
      </c>
      <c r="O87" s="57">
        <v>2784.41</v>
      </c>
      <c r="P87" s="57">
        <v>46.9</v>
      </c>
      <c r="Q87" s="57">
        <v>3.88</v>
      </c>
      <c r="R87" s="57">
        <v>1.1100000000000001</v>
      </c>
      <c r="S87" s="57">
        <v>80.209999999999994</v>
      </c>
      <c r="T87" s="57">
        <v>7.1</v>
      </c>
      <c r="U87" s="57">
        <v>-0.21</v>
      </c>
      <c r="V87" s="57">
        <v>-0.31</v>
      </c>
    </row>
    <row r="88" spans="1:24">
      <c r="A88" s="202"/>
      <c r="B88" s="29" t="s">
        <v>26</v>
      </c>
      <c r="C88" s="39">
        <v>42776</v>
      </c>
      <c r="D88" s="36">
        <v>7.69</v>
      </c>
      <c r="E88" s="39">
        <v>6769064.2999999998</v>
      </c>
      <c r="F88" s="57">
        <v>14.79</v>
      </c>
      <c r="G88" s="57">
        <v>4.51</v>
      </c>
      <c r="H88" s="57">
        <v>897.23</v>
      </c>
      <c r="I88" s="29">
        <v>30</v>
      </c>
      <c r="J88" s="36">
        <v>8.83</v>
      </c>
      <c r="K88" s="29">
        <v>2</v>
      </c>
      <c r="L88" s="57">
        <v>13.7</v>
      </c>
      <c r="M88" s="57">
        <v>49.48</v>
      </c>
      <c r="N88" s="57">
        <v>30</v>
      </c>
      <c r="O88" s="57">
        <v>3758.42</v>
      </c>
      <c r="P88" s="57">
        <v>36</v>
      </c>
      <c r="Q88" s="57">
        <v>11.34</v>
      </c>
      <c r="R88" s="57">
        <v>1</v>
      </c>
      <c r="S88" s="57">
        <v>158.24</v>
      </c>
      <c r="T88" s="57">
        <v>5.13</v>
      </c>
      <c r="U88" s="57">
        <v>-0.21</v>
      </c>
      <c r="V88" s="57">
        <v>-0.32</v>
      </c>
    </row>
    <row r="89" spans="1:24">
      <c r="A89" s="202"/>
      <c r="B89" s="29" t="s">
        <v>27</v>
      </c>
      <c r="C89" s="39">
        <v>14519</v>
      </c>
      <c r="D89" s="36">
        <v>2.61</v>
      </c>
      <c r="E89" s="39">
        <v>1203017.3999999999</v>
      </c>
      <c r="F89" s="57">
        <v>2.63</v>
      </c>
      <c r="G89" s="57">
        <v>4.92</v>
      </c>
      <c r="H89" s="57">
        <v>1401.38</v>
      </c>
      <c r="I89" s="29">
        <v>30</v>
      </c>
      <c r="J89" s="36">
        <v>8.82</v>
      </c>
      <c r="K89" s="29">
        <v>2</v>
      </c>
      <c r="L89" s="57">
        <v>12.27</v>
      </c>
      <c r="M89" s="57">
        <v>38.24</v>
      </c>
      <c r="N89" s="57">
        <v>16.86</v>
      </c>
      <c r="O89" s="57">
        <v>2436.04</v>
      </c>
      <c r="P89" s="57">
        <v>29.84</v>
      </c>
      <c r="Q89" s="57">
        <v>2.4700000000000002</v>
      </c>
      <c r="R89" s="57">
        <v>1</v>
      </c>
      <c r="S89" s="57">
        <v>82.86</v>
      </c>
      <c r="T89" s="57">
        <v>5</v>
      </c>
      <c r="U89" s="57">
        <v>-0.25</v>
      </c>
      <c r="V89" s="57">
        <v>-0.35</v>
      </c>
    </row>
    <row r="90" spans="1:24">
      <c r="A90" s="202"/>
      <c r="B90" s="29" t="s">
        <v>28</v>
      </c>
      <c r="C90" s="39">
        <v>2549</v>
      </c>
      <c r="D90" s="36">
        <v>0.46</v>
      </c>
      <c r="E90" s="39">
        <v>108003.3</v>
      </c>
      <c r="F90" s="57">
        <v>0.24</v>
      </c>
      <c r="G90" s="57">
        <v>4.74</v>
      </c>
      <c r="H90" s="57">
        <v>972.54</v>
      </c>
      <c r="I90" s="29">
        <v>20</v>
      </c>
      <c r="J90" s="36">
        <v>7.44</v>
      </c>
      <c r="K90" s="29">
        <v>3</v>
      </c>
      <c r="L90" s="57">
        <v>12.09</v>
      </c>
      <c r="M90" s="57">
        <v>48.06</v>
      </c>
      <c r="N90" s="57">
        <v>37.5</v>
      </c>
      <c r="O90" s="57">
        <v>1413.25</v>
      </c>
      <c r="P90" s="57">
        <v>14.18</v>
      </c>
      <c r="Q90" s="57">
        <v>1.63</v>
      </c>
      <c r="R90" s="57">
        <v>1</v>
      </c>
      <c r="S90" s="57">
        <v>42.38</v>
      </c>
      <c r="T90" s="57">
        <v>4</v>
      </c>
      <c r="U90" s="57">
        <v>-0.17</v>
      </c>
      <c r="V90" s="57">
        <v>-0.32</v>
      </c>
    </row>
    <row r="91" spans="1:24" s="9" customFormat="1">
      <c r="A91" s="202"/>
      <c r="B91" s="78" t="s">
        <v>150</v>
      </c>
      <c r="C91" s="79">
        <v>556516</v>
      </c>
      <c r="D91" s="80">
        <v>100</v>
      </c>
      <c r="E91" s="79">
        <v>45765417.299999997</v>
      </c>
      <c r="F91" s="85">
        <v>100</v>
      </c>
      <c r="G91" s="85">
        <v>4.26</v>
      </c>
      <c r="H91" s="85">
        <v>600.05999999999995</v>
      </c>
      <c r="I91" s="78">
        <v>25</v>
      </c>
      <c r="J91" s="80">
        <v>6.31</v>
      </c>
      <c r="K91" s="78">
        <v>2</v>
      </c>
      <c r="L91" s="85">
        <v>9.2899999999999991</v>
      </c>
      <c r="M91" s="85">
        <v>36.729999999999997</v>
      </c>
      <c r="N91" s="85">
        <v>18.75</v>
      </c>
      <c r="O91" s="85">
        <v>2287.67</v>
      </c>
      <c r="P91" s="85">
        <v>41.6</v>
      </c>
      <c r="Q91" s="85">
        <v>5.51</v>
      </c>
      <c r="R91" s="85">
        <v>1.33</v>
      </c>
      <c r="S91" s="85">
        <v>82.24</v>
      </c>
      <c r="T91" s="85">
        <v>7</v>
      </c>
      <c r="U91" s="85">
        <v>-0.23</v>
      </c>
      <c r="V91" s="85">
        <v>-0.33</v>
      </c>
      <c r="X91" s="11"/>
    </row>
    <row r="92" spans="1:24">
      <c r="A92" s="29"/>
      <c r="B92" s="29"/>
      <c r="C92" s="39"/>
      <c r="D92" s="36"/>
      <c r="E92" s="39"/>
      <c r="F92" s="57"/>
      <c r="G92" s="57"/>
      <c r="H92" s="57"/>
      <c r="I92" s="29"/>
      <c r="J92" s="36"/>
      <c r="K92" s="29"/>
      <c r="L92" s="57"/>
      <c r="M92" s="57"/>
      <c r="N92" s="57"/>
      <c r="O92" s="57"/>
      <c r="P92" s="57"/>
      <c r="Q92" s="57"/>
      <c r="R92" s="57"/>
      <c r="S92" s="57"/>
      <c r="T92" s="57"/>
      <c r="U92" s="57"/>
      <c r="V92" s="57"/>
    </row>
    <row r="93" spans="1:24">
      <c r="A93" s="202" t="s">
        <v>250</v>
      </c>
      <c r="B93" s="29" t="s">
        <v>21</v>
      </c>
      <c r="C93" s="39">
        <v>11170</v>
      </c>
      <c r="D93" s="36">
        <v>5.03</v>
      </c>
      <c r="E93" s="39">
        <v>416848.6</v>
      </c>
      <c r="F93" s="57">
        <v>1.21</v>
      </c>
      <c r="G93" s="57">
        <v>4.59</v>
      </c>
      <c r="H93" s="57">
        <v>328.53</v>
      </c>
      <c r="I93" s="29">
        <v>31</v>
      </c>
      <c r="J93" s="36">
        <v>6.66</v>
      </c>
      <c r="K93" s="29">
        <v>2</v>
      </c>
      <c r="L93" s="57">
        <v>13.07</v>
      </c>
      <c r="M93" s="57">
        <v>35.15</v>
      </c>
      <c r="N93" s="57">
        <v>19.690000000000001</v>
      </c>
      <c r="O93" s="57">
        <v>549.5</v>
      </c>
      <c r="P93" s="57">
        <v>34.89</v>
      </c>
      <c r="Q93" s="57">
        <v>2.29</v>
      </c>
      <c r="R93" s="57">
        <v>1.01</v>
      </c>
      <c r="S93" s="57">
        <v>37.32</v>
      </c>
      <c r="T93" s="57">
        <v>11.31</v>
      </c>
      <c r="U93" s="57">
        <v>-0.27</v>
      </c>
      <c r="V93" s="57">
        <v>-0.38</v>
      </c>
    </row>
    <row r="94" spans="1:24">
      <c r="A94" s="202"/>
      <c r="B94" s="29" t="s">
        <v>22</v>
      </c>
      <c r="C94" s="39">
        <v>24162</v>
      </c>
      <c r="D94" s="36">
        <v>10.89</v>
      </c>
      <c r="E94" s="39">
        <v>1488424.6</v>
      </c>
      <c r="F94" s="57">
        <v>4.3099999999999996</v>
      </c>
      <c r="G94" s="57">
        <v>4.76</v>
      </c>
      <c r="H94" s="57">
        <v>371.72</v>
      </c>
      <c r="I94" s="29">
        <v>38</v>
      </c>
      <c r="J94" s="36">
        <v>7.87</v>
      </c>
      <c r="K94" s="29">
        <v>2</v>
      </c>
      <c r="L94" s="57">
        <v>16.489999999999998</v>
      </c>
      <c r="M94" s="57">
        <v>24.66</v>
      </c>
      <c r="N94" s="57">
        <v>15</v>
      </c>
      <c r="O94" s="57">
        <v>1089.8800000000001</v>
      </c>
      <c r="P94" s="57">
        <v>43.53</v>
      </c>
      <c r="Q94" s="57">
        <v>3.31</v>
      </c>
      <c r="R94" s="57">
        <v>1.05</v>
      </c>
      <c r="S94" s="57">
        <v>61.6</v>
      </c>
      <c r="T94" s="57">
        <v>10.31</v>
      </c>
      <c r="U94" s="57">
        <v>-0.35</v>
      </c>
      <c r="V94" s="57">
        <v>-0.37</v>
      </c>
    </row>
    <row r="95" spans="1:24">
      <c r="A95" s="202"/>
      <c r="B95" s="29" t="s">
        <v>23</v>
      </c>
      <c r="C95" s="39">
        <v>83813</v>
      </c>
      <c r="D95" s="36">
        <v>37.76</v>
      </c>
      <c r="E95" s="39">
        <v>8802926.3000000007</v>
      </c>
      <c r="F95" s="57">
        <v>25.47</v>
      </c>
      <c r="G95" s="57">
        <v>4.55</v>
      </c>
      <c r="H95" s="57">
        <v>517.86</v>
      </c>
      <c r="I95" s="29">
        <v>45</v>
      </c>
      <c r="J95" s="36">
        <v>10.68</v>
      </c>
      <c r="K95" s="29">
        <v>3</v>
      </c>
      <c r="L95" s="57">
        <v>23.66</v>
      </c>
      <c r="M95" s="57">
        <v>26.47</v>
      </c>
      <c r="N95" s="57">
        <v>16.32</v>
      </c>
      <c r="O95" s="57">
        <v>1653.46</v>
      </c>
      <c r="P95" s="57">
        <v>46.67</v>
      </c>
      <c r="Q95" s="57">
        <v>4.29</v>
      </c>
      <c r="R95" s="57">
        <v>1.19</v>
      </c>
      <c r="S95" s="57">
        <v>105.03</v>
      </c>
      <c r="T95" s="57">
        <v>13.81</v>
      </c>
      <c r="U95" s="57">
        <v>-0.34</v>
      </c>
      <c r="V95" s="57">
        <v>-0.4</v>
      </c>
    </row>
    <row r="96" spans="1:24">
      <c r="A96" s="202"/>
      <c r="B96" s="29" t="s">
        <v>24</v>
      </c>
      <c r="C96" s="39">
        <v>52021</v>
      </c>
      <c r="D96" s="36">
        <v>23.44</v>
      </c>
      <c r="E96" s="39">
        <v>8490272.0999999996</v>
      </c>
      <c r="F96" s="57">
        <v>24.57</v>
      </c>
      <c r="G96" s="57">
        <v>4.92</v>
      </c>
      <c r="H96" s="57">
        <v>914.91</v>
      </c>
      <c r="I96" s="29">
        <v>53</v>
      </c>
      <c r="J96" s="36">
        <v>15.99</v>
      </c>
      <c r="K96" s="29">
        <v>4</v>
      </c>
      <c r="L96" s="57">
        <v>36.74</v>
      </c>
      <c r="M96" s="57">
        <v>28.23</v>
      </c>
      <c r="N96" s="57">
        <v>15</v>
      </c>
      <c r="O96" s="57">
        <v>2698.76</v>
      </c>
      <c r="P96" s="57">
        <v>66</v>
      </c>
      <c r="Q96" s="57">
        <v>4.1900000000000004</v>
      </c>
      <c r="R96" s="57">
        <v>1.34</v>
      </c>
      <c r="S96" s="57">
        <v>163.21</v>
      </c>
      <c r="T96" s="57">
        <v>14.81</v>
      </c>
      <c r="U96" s="57">
        <v>-0.26</v>
      </c>
      <c r="V96" s="57">
        <v>-0.35</v>
      </c>
    </row>
    <row r="97" spans="1:24">
      <c r="A97" s="202"/>
      <c r="B97" s="29" t="s">
        <v>25</v>
      </c>
      <c r="C97" s="39">
        <v>28838</v>
      </c>
      <c r="D97" s="36">
        <v>12.99</v>
      </c>
      <c r="E97" s="39">
        <v>9739441.0999999996</v>
      </c>
      <c r="F97" s="57">
        <v>28.18</v>
      </c>
      <c r="G97" s="57">
        <v>5.08</v>
      </c>
      <c r="H97" s="57">
        <v>1249.25</v>
      </c>
      <c r="I97" s="29">
        <v>49</v>
      </c>
      <c r="J97" s="36">
        <v>24.69</v>
      </c>
      <c r="K97" s="29">
        <v>4</v>
      </c>
      <c r="L97" s="57">
        <v>58.56</v>
      </c>
      <c r="M97" s="57">
        <v>25.94</v>
      </c>
      <c r="N97" s="57">
        <v>11.67</v>
      </c>
      <c r="O97" s="57">
        <v>4113.71</v>
      </c>
      <c r="P97" s="57">
        <v>69.540000000000006</v>
      </c>
      <c r="Q97" s="57">
        <v>5.61</v>
      </c>
      <c r="R97" s="57">
        <v>1.4</v>
      </c>
      <c r="S97" s="57">
        <v>337.73</v>
      </c>
      <c r="T97" s="57">
        <v>22</v>
      </c>
      <c r="U97" s="57">
        <v>-0.26</v>
      </c>
      <c r="V97" s="57">
        <v>-0.36</v>
      </c>
    </row>
    <row r="98" spans="1:24">
      <c r="A98" s="202"/>
      <c r="B98" s="29" t="s">
        <v>26</v>
      </c>
      <c r="C98" s="39">
        <v>15969</v>
      </c>
      <c r="D98" s="36">
        <v>7.19</v>
      </c>
      <c r="E98" s="39">
        <v>4381607.8</v>
      </c>
      <c r="F98" s="57">
        <v>12.68</v>
      </c>
      <c r="G98" s="57">
        <v>4.75</v>
      </c>
      <c r="H98" s="57">
        <v>2120.91</v>
      </c>
      <c r="I98" s="29">
        <v>81</v>
      </c>
      <c r="J98" s="36">
        <v>35.44</v>
      </c>
      <c r="K98" s="29">
        <v>6</v>
      </c>
      <c r="L98" s="57">
        <v>85.64</v>
      </c>
      <c r="M98" s="57">
        <v>21.98</v>
      </c>
      <c r="N98" s="57">
        <v>12.41</v>
      </c>
      <c r="O98" s="57">
        <v>3699.72</v>
      </c>
      <c r="P98" s="57">
        <v>129.81</v>
      </c>
      <c r="Q98" s="57">
        <v>8.6999999999999993</v>
      </c>
      <c r="R98" s="57">
        <v>2.2000000000000002</v>
      </c>
      <c r="S98" s="57">
        <v>274.38</v>
      </c>
      <c r="T98" s="57">
        <v>30.52</v>
      </c>
      <c r="U98" s="57">
        <v>-0.28000000000000003</v>
      </c>
      <c r="V98" s="57">
        <v>-0.36</v>
      </c>
    </row>
    <row r="99" spans="1:24">
      <c r="A99" s="202"/>
      <c r="B99" s="29" t="s">
        <v>27</v>
      </c>
      <c r="C99" s="39">
        <v>5032</v>
      </c>
      <c r="D99" s="36">
        <v>2.27</v>
      </c>
      <c r="E99" s="39">
        <v>1117100.2</v>
      </c>
      <c r="F99" s="57">
        <v>3.23</v>
      </c>
      <c r="G99" s="57">
        <v>5.0599999999999996</v>
      </c>
      <c r="H99" s="57">
        <v>2030.35</v>
      </c>
      <c r="I99" s="29">
        <v>123</v>
      </c>
      <c r="J99" s="36">
        <v>48.89</v>
      </c>
      <c r="K99" s="29">
        <v>12</v>
      </c>
      <c r="L99" s="57">
        <v>115.88</v>
      </c>
      <c r="M99" s="57">
        <v>19.47</v>
      </c>
      <c r="N99" s="57">
        <v>11.25</v>
      </c>
      <c r="O99" s="57">
        <v>1458.92</v>
      </c>
      <c r="P99" s="57">
        <v>124.65</v>
      </c>
      <c r="Q99" s="57">
        <v>4.32</v>
      </c>
      <c r="R99" s="57">
        <v>2.04</v>
      </c>
      <c r="S99" s="57">
        <v>222.01</v>
      </c>
      <c r="T99" s="57">
        <v>28.7</v>
      </c>
      <c r="U99" s="57">
        <v>-0.34</v>
      </c>
      <c r="V99" s="57">
        <v>-0.36</v>
      </c>
    </row>
    <row r="100" spans="1:24">
      <c r="A100" s="202"/>
      <c r="B100" s="29" t="s">
        <v>28</v>
      </c>
      <c r="C100" s="39">
        <v>959</v>
      </c>
      <c r="D100" s="36">
        <v>0.43</v>
      </c>
      <c r="E100" s="39">
        <v>124668.3</v>
      </c>
      <c r="F100" s="57">
        <v>0.36</v>
      </c>
      <c r="G100" s="57">
        <v>6.98</v>
      </c>
      <c r="H100" s="57">
        <v>939.46</v>
      </c>
      <c r="I100" s="29">
        <v>76</v>
      </c>
      <c r="J100" s="36">
        <v>53.43</v>
      </c>
      <c r="K100" s="29">
        <v>8</v>
      </c>
      <c r="L100" s="57">
        <v>123.52</v>
      </c>
      <c r="M100" s="57">
        <v>14.95</v>
      </c>
      <c r="N100" s="57">
        <v>15</v>
      </c>
      <c r="O100" s="57">
        <v>922.23</v>
      </c>
      <c r="P100" s="57">
        <v>471.97</v>
      </c>
      <c r="Q100" s="57">
        <v>9.7899999999999991</v>
      </c>
      <c r="R100" s="57">
        <v>0.83</v>
      </c>
      <c r="S100" s="57">
        <v>129.94999999999999</v>
      </c>
      <c r="T100" s="57">
        <v>61.94</v>
      </c>
      <c r="U100" s="57">
        <v>-0.21</v>
      </c>
      <c r="V100" s="57">
        <v>-0.36</v>
      </c>
    </row>
    <row r="101" spans="1:24" s="9" customFormat="1">
      <c r="A101" s="202"/>
      <c r="B101" s="78" t="s">
        <v>150</v>
      </c>
      <c r="C101" s="79">
        <v>221965</v>
      </c>
      <c r="D101" s="80">
        <v>100</v>
      </c>
      <c r="E101" s="79">
        <v>34561289</v>
      </c>
      <c r="F101" s="85">
        <v>100</v>
      </c>
      <c r="G101" s="85">
        <v>4.7699999999999996</v>
      </c>
      <c r="H101" s="85">
        <v>831.94</v>
      </c>
      <c r="I101" s="78">
        <v>46</v>
      </c>
      <c r="J101" s="80">
        <v>16.07</v>
      </c>
      <c r="K101" s="78">
        <v>3</v>
      </c>
      <c r="L101" s="85">
        <v>36.93</v>
      </c>
      <c r="M101" s="85">
        <v>26.52</v>
      </c>
      <c r="N101" s="85">
        <v>15</v>
      </c>
      <c r="O101" s="85">
        <v>2240.8200000000002</v>
      </c>
      <c r="P101" s="85">
        <v>55</v>
      </c>
      <c r="Q101" s="85">
        <v>4.57</v>
      </c>
      <c r="R101" s="85">
        <v>1.31</v>
      </c>
      <c r="S101" s="85">
        <v>155.71</v>
      </c>
      <c r="T101" s="85">
        <v>14.35</v>
      </c>
      <c r="U101" s="85">
        <v>-0.3</v>
      </c>
      <c r="V101" s="85">
        <v>-0.38</v>
      </c>
      <c r="X101" s="11"/>
    </row>
    <row r="102" spans="1:24">
      <c r="A102" s="29"/>
      <c r="B102" s="29"/>
      <c r="C102" s="39"/>
      <c r="D102" s="36"/>
      <c r="E102" s="39"/>
      <c r="F102" s="57"/>
      <c r="G102" s="57"/>
      <c r="H102" s="57"/>
      <c r="I102" s="29"/>
      <c r="J102" s="36"/>
      <c r="K102" s="29"/>
      <c r="L102" s="57"/>
      <c r="M102" s="57"/>
      <c r="N102" s="57"/>
      <c r="O102" s="57"/>
      <c r="P102" s="57"/>
      <c r="Q102" s="57"/>
      <c r="R102" s="57"/>
      <c r="S102" s="57"/>
      <c r="T102" s="57"/>
      <c r="U102" s="57"/>
      <c r="V102" s="57"/>
    </row>
    <row r="103" spans="1:24">
      <c r="A103" s="202" t="s">
        <v>251</v>
      </c>
      <c r="B103" s="29" t="s">
        <v>21</v>
      </c>
      <c r="C103" s="39">
        <v>9509</v>
      </c>
      <c r="D103" s="36">
        <v>5.51</v>
      </c>
      <c r="E103" s="39">
        <v>389087.2</v>
      </c>
      <c r="F103" s="57">
        <v>1.24</v>
      </c>
      <c r="G103" s="57">
        <v>4.8099999999999996</v>
      </c>
      <c r="H103" s="57">
        <v>378.41</v>
      </c>
      <c r="I103" s="29">
        <v>33</v>
      </c>
      <c r="J103" s="36">
        <v>7.42</v>
      </c>
      <c r="K103" s="29">
        <v>2</v>
      </c>
      <c r="L103" s="57">
        <v>14.6</v>
      </c>
      <c r="M103" s="57">
        <v>37.35</v>
      </c>
      <c r="N103" s="57">
        <v>22.5</v>
      </c>
      <c r="O103" s="57">
        <v>625.41</v>
      </c>
      <c r="P103" s="57">
        <v>43.31</v>
      </c>
      <c r="Q103" s="57">
        <v>2.04</v>
      </c>
      <c r="R103" s="57">
        <v>0.8</v>
      </c>
      <c r="S103" s="57">
        <v>40.92</v>
      </c>
      <c r="T103" s="57">
        <v>11.9</v>
      </c>
      <c r="U103" s="57">
        <v>-0.27</v>
      </c>
      <c r="V103" s="57">
        <v>-0.39</v>
      </c>
    </row>
    <row r="104" spans="1:24">
      <c r="A104" s="202"/>
      <c r="B104" s="29" t="s">
        <v>22</v>
      </c>
      <c r="C104" s="39">
        <v>19380</v>
      </c>
      <c r="D104" s="36">
        <v>11.22</v>
      </c>
      <c r="E104" s="39">
        <v>1335453.3999999999</v>
      </c>
      <c r="F104" s="57">
        <v>4.25</v>
      </c>
      <c r="G104" s="57">
        <v>4.88</v>
      </c>
      <c r="H104" s="57">
        <v>438.8</v>
      </c>
      <c r="I104" s="29">
        <v>46</v>
      </c>
      <c r="J104" s="36">
        <v>8.44</v>
      </c>
      <c r="K104" s="29">
        <v>3</v>
      </c>
      <c r="L104" s="57">
        <v>18.170000000000002</v>
      </c>
      <c r="M104" s="57">
        <v>25.72</v>
      </c>
      <c r="N104" s="57">
        <v>18.21</v>
      </c>
      <c r="O104" s="57">
        <v>1315.46</v>
      </c>
      <c r="P104" s="57">
        <v>49.93</v>
      </c>
      <c r="Q104" s="57">
        <v>2.4500000000000002</v>
      </c>
      <c r="R104" s="57">
        <v>0.95</v>
      </c>
      <c r="S104" s="57">
        <v>68.91</v>
      </c>
      <c r="T104" s="57">
        <v>10.31</v>
      </c>
      <c r="U104" s="57">
        <v>-0.33</v>
      </c>
      <c r="V104" s="57">
        <v>-0.36</v>
      </c>
    </row>
    <row r="105" spans="1:24">
      <c r="A105" s="202"/>
      <c r="B105" s="29" t="s">
        <v>23</v>
      </c>
      <c r="C105" s="39">
        <v>66386</v>
      </c>
      <c r="D105" s="36">
        <v>38.450000000000003</v>
      </c>
      <c r="E105" s="39">
        <v>8168555.5999999996</v>
      </c>
      <c r="F105" s="57">
        <v>26.02</v>
      </c>
      <c r="G105" s="57">
        <v>4.5599999999999996</v>
      </c>
      <c r="H105" s="57">
        <v>599.76</v>
      </c>
      <c r="I105" s="29">
        <v>63</v>
      </c>
      <c r="J105" s="36">
        <v>11.64</v>
      </c>
      <c r="K105" s="29">
        <v>3</v>
      </c>
      <c r="L105" s="57">
        <v>25.96</v>
      </c>
      <c r="M105" s="57">
        <v>28.57</v>
      </c>
      <c r="N105" s="57">
        <v>18.75</v>
      </c>
      <c r="O105" s="57">
        <v>1995.65</v>
      </c>
      <c r="P105" s="57">
        <v>52.14</v>
      </c>
      <c r="Q105" s="57">
        <v>2.98</v>
      </c>
      <c r="R105" s="57">
        <v>1</v>
      </c>
      <c r="S105" s="57">
        <v>123.05</v>
      </c>
      <c r="T105" s="57">
        <v>15.08</v>
      </c>
      <c r="U105" s="57">
        <v>-0.3</v>
      </c>
      <c r="V105" s="57">
        <v>-0.38</v>
      </c>
    </row>
    <row r="106" spans="1:24">
      <c r="A106" s="202"/>
      <c r="B106" s="29" t="s">
        <v>24</v>
      </c>
      <c r="C106" s="39">
        <v>40854</v>
      </c>
      <c r="D106" s="36">
        <v>23.66</v>
      </c>
      <c r="E106" s="39">
        <v>7565775.5999999996</v>
      </c>
      <c r="F106" s="57">
        <v>24.1</v>
      </c>
      <c r="G106" s="57">
        <v>4.9800000000000004</v>
      </c>
      <c r="H106" s="57">
        <v>1088.83</v>
      </c>
      <c r="I106" s="29">
        <v>77</v>
      </c>
      <c r="J106" s="36">
        <v>17.38</v>
      </c>
      <c r="K106" s="29">
        <v>4</v>
      </c>
      <c r="L106" s="57">
        <v>40.72</v>
      </c>
      <c r="M106" s="57">
        <v>31.21</v>
      </c>
      <c r="N106" s="57">
        <v>18.75</v>
      </c>
      <c r="O106" s="57">
        <v>3221.94</v>
      </c>
      <c r="P106" s="57">
        <v>71.790000000000006</v>
      </c>
      <c r="Q106" s="57">
        <v>3.44</v>
      </c>
      <c r="R106" s="57">
        <v>1.1399999999999999</v>
      </c>
      <c r="S106" s="57">
        <v>185.19</v>
      </c>
      <c r="T106" s="57">
        <v>15.37</v>
      </c>
      <c r="U106" s="57">
        <v>-0.27</v>
      </c>
      <c r="V106" s="57">
        <v>-0.35</v>
      </c>
    </row>
    <row r="107" spans="1:24">
      <c r="A107" s="202"/>
      <c r="B107" s="29" t="s">
        <v>25</v>
      </c>
      <c r="C107" s="39">
        <v>21714</v>
      </c>
      <c r="D107" s="36">
        <v>12.58</v>
      </c>
      <c r="E107" s="39">
        <v>8626610.9000000004</v>
      </c>
      <c r="F107" s="57">
        <v>27.47</v>
      </c>
      <c r="G107" s="57">
        <v>5.21</v>
      </c>
      <c r="H107" s="57">
        <v>1502.79</v>
      </c>
      <c r="I107" s="29">
        <v>81</v>
      </c>
      <c r="J107" s="36">
        <v>28.39</v>
      </c>
      <c r="K107" s="29">
        <v>6</v>
      </c>
      <c r="L107" s="57">
        <v>68.77</v>
      </c>
      <c r="M107" s="57">
        <v>29.95</v>
      </c>
      <c r="N107" s="57">
        <v>14.83</v>
      </c>
      <c r="O107" s="57">
        <v>5254.94</v>
      </c>
      <c r="P107" s="57">
        <v>101.29</v>
      </c>
      <c r="Q107" s="57">
        <v>4.05</v>
      </c>
      <c r="R107" s="57">
        <v>1.1399999999999999</v>
      </c>
      <c r="S107" s="57">
        <v>397.29</v>
      </c>
      <c r="T107" s="57">
        <v>25.23</v>
      </c>
      <c r="U107" s="57">
        <v>-0.26</v>
      </c>
      <c r="V107" s="57">
        <v>-0.39</v>
      </c>
    </row>
    <row r="108" spans="1:24">
      <c r="A108" s="202"/>
      <c r="B108" s="29" t="s">
        <v>26</v>
      </c>
      <c r="C108" s="39">
        <v>11047</v>
      </c>
      <c r="D108" s="36">
        <v>6.4</v>
      </c>
      <c r="E108" s="39">
        <v>4195011.5999999996</v>
      </c>
      <c r="F108" s="57">
        <v>13.36</v>
      </c>
      <c r="G108" s="57">
        <v>4.58</v>
      </c>
      <c r="H108" s="57">
        <v>1353.3</v>
      </c>
      <c r="I108" s="29">
        <v>187</v>
      </c>
      <c r="J108" s="36">
        <v>41.33</v>
      </c>
      <c r="K108" s="29">
        <v>8</v>
      </c>
      <c r="L108" s="57">
        <v>98.9</v>
      </c>
      <c r="M108" s="57">
        <v>25.35</v>
      </c>
      <c r="N108" s="57">
        <v>15</v>
      </c>
      <c r="O108" s="57">
        <v>2966.08</v>
      </c>
      <c r="P108" s="57">
        <v>321.39999999999998</v>
      </c>
      <c r="Q108" s="57">
        <v>9.98</v>
      </c>
      <c r="R108" s="57">
        <v>1.55</v>
      </c>
      <c r="S108" s="57">
        <v>379.74</v>
      </c>
      <c r="T108" s="57">
        <v>57.94</v>
      </c>
      <c r="U108" s="57">
        <v>-0.25</v>
      </c>
      <c r="V108" s="57">
        <v>-0.32</v>
      </c>
    </row>
    <row r="109" spans="1:24">
      <c r="A109" s="202"/>
      <c r="B109" s="29" t="s">
        <v>27</v>
      </c>
      <c r="C109" s="39">
        <v>2987</v>
      </c>
      <c r="D109" s="36">
        <v>1.73</v>
      </c>
      <c r="E109" s="39">
        <v>1011306.2</v>
      </c>
      <c r="F109" s="57">
        <v>3.22</v>
      </c>
      <c r="G109" s="57">
        <v>4.71</v>
      </c>
      <c r="H109" s="57">
        <v>3166.84</v>
      </c>
      <c r="I109" s="29">
        <v>311</v>
      </c>
      <c r="J109" s="36">
        <v>68.900000000000006</v>
      </c>
      <c r="K109" s="29">
        <v>28</v>
      </c>
      <c r="L109" s="57">
        <v>166.47</v>
      </c>
      <c r="M109" s="57">
        <v>22.4</v>
      </c>
      <c r="N109" s="57">
        <v>15.43</v>
      </c>
      <c r="O109" s="57">
        <v>2217.5100000000002</v>
      </c>
      <c r="P109" s="57">
        <v>287.86</v>
      </c>
      <c r="Q109" s="57">
        <v>2.17</v>
      </c>
      <c r="R109" s="57">
        <v>0.73</v>
      </c>
      <c r="S109" s="57">
        <v>338.58</v>
      </c>
      <c r="T109" s="57">
        <v>74.069999999999993</v>
      </c>
      <c r="U109" s="57">
        <v>-0.23</v>
      </c>
      <c r="V109" s="57">
        <v>-0.3</v>
      </c>
    </row>
    <row r="110" spans="1:24">
      <c r="A110" s="202"/>
      <c r="B110" s="29" t="s">
        <v>28</v>
      </c>
      <c r="C110" s="39">
        <v>781</v>
      </c>
      <c r="D110" s="36">
        <v>0.45</v>
      </c>
      <c r="E110" s="39">
        <v>106510.9</v>
      </c>
      <c r="F110" s="57">
        <v>0.34</v>
      </c>
      <c r="G110" s="57">
        <v>7.19</v>
      </c>
      <c r="H110" s="57">
        <v>1106.3800000000001</v>
      </c>
      <c r="I110" s="29">
        <v>76</v>
      </c>
      <c r="J110" s="36">
        <v>52.87</v>
      </c>
      <c r="K110" s="29">
        <v>8</v>
      </c>
      <c r="L110" s="57">
        <v>128.05000000000001</v>
      </c>
      <c r="M110" s="57">
        <v>16.52</v>
      </c>
      <c r="N110" s="57">
        <v>15</v>
      </c>
      <c r="O110" s="57">
        <v>958.43</v>
      </c>
      <c r="P110" s="57">
        <v>471.97</v>
      </c>
      <c r="Q110" s="57">
        <v>3.36</v>
      </c>
      <c r="R110" s="57">
        <v>0.73</v>
      </c>
      <c r="S110" s="57">
        <v>136.44</v>
      </c>
      <c r="T110" s="57">
        <v>99.82</v>
      </c>
      <c r="U110" s="57">
        <v>-0.21</v>
      </c>
      <c r="V110" s="57">
        <v>-0.39</v>
      </c>
    </row>
    <row r="111" spans="1:24" s="9" customFormat="1">
      <c r="A111" s="202"/>
      <c r="B111" s="78" t="s">
        <v>150</v>
      </c>
      <c r="C111" s="79">
        <v>172658</v>
      </c>
      <c r="D111" s="80">
        <v>100</v>
      </c>
      <c r="E111" s="79">
        <v>31398311.5</v>
      </c>
      <c r="F111" s="85">
        <v>100</v>
      </c>
      <c r="G111" s="85">
        <v>4.8099999999999996</v>
      </c>
      <c r="H111" s="85">
        <v>893.7</v>
      </c>
      <c r="I111" s="78">
        <v>69</v>
      </c>
      <c r="J111" s="80">
        <v>17.59</v>
      </c>
      <c r="K111" s="78">
        <v>4</v>
      </c>
      <c r="L111" s="85">
        <v>40.9</v>
      </c>
      <c r="M111" s="85">
        <v>29.17</v>
      </c>
      <c r="N111" s="85">
        <v>17.5</v>
      </c>
      <c r="O111" s="85">
        <v>2605.13</v>
      </c>
      <c r="P111" s="85">
        <v>66.260000000000005</v>
      </c>
      <c r="Q111" s="85">
        <v>3.55</v>
      </c>
      <c r="R111" s="85">
        <v>1.06</v>
      </c>
      <c r="S111" s="85">
        <v>181.85</v>
      </c>
      <c r="T111" s="85">
        <v>16.170000000000002</v>
      </c>
      <c r="U111" s="85">
        <v>-0.28999999999999998</v>
      </c>
      <c r="V111" s="85">
        <v>-0.37</v>
      </c>
      <c r="X111" s="11"/>
    </row>
    <row r="112" spans="1:24">
      <c r="A112" s="29"/>
      <c r="B112" s="29"/>
      <c r="C112" s="39"/>
      <c r="D112" s="36"/>
      <c r="E112" s="39"/>
      <c r="F112" s="57"/>
      <c r="G112" s="57"/>
      <c r="H112" s="57"/>
      <c r="I112" s="29"/>
      <c r="J112" s="36"/>
      <c r="K112" s="29"/>
      <c r="L112" s="57"/>
      <c r="M112" s="57"/>
      <c r="N112" s="57"/>
      <c r="O112" s="57"/>
      <c r="P112" s="57"/>
      <c r="Q112" s="57"/>
      <c r="R112" s="57"/>
      <c r="S112" s="57"/>
      <c r="T112" s="57"/>
      <c r="U112" s="57"/>
      <c r="V112" s="57"/>
    </row>
    <row r="113" spans="1:24">
      <c r="A113" s="202" t="s">
        <v>252</v>
      </c>
      <c r="B113" s="29" t="s">
        <v>21</v>
      </c>
      <c r="C113" s="39">
        <v>1038</v>
      </c>
      <c r="D113" s="36">
        <v>4.3899999999999997</v>
      </c>
      <c r="E113" s="39">
        <v>23853.919999999998</v>
      </c>
      <c r="F113" s="57">
        <v>0.87</v>
      </c>
      <c r="G113" s="57">
        <v>3.06</v>
      </c>
      <c r="H113" s="57">
        <v>66.819999999999993</v>
      </c>
      <c r="I113" s="29">
        <v>23</v>
      </c>
      <c r="J113" s="36">
        <v>2.83</v>
      </c>
      <c r="K113" s="29">
        <v>1</v>
      </c>
      <c r="L113" s="57">
        <v>6.07</v>
      </c>
      <c r="M113" s="57">
        <v>31.53</v>
      </c>
      <c r="N113" s="57">
        <v>18.75</v>
      </c>
      <c r="O113" s="57">
        <v>173.75</v>
      </c>
      <c r="P113" s="57">
        <v>71.290000000000006</v>
      </c>
      <c r="Q113" s="57">
        <v>3</v>
      </c>
      <c r="R113" s="57">
        <v>3.1</v>
      </c>
      <c r="S113" s="57">
        <v>22.99</v>
      </c>
      <c r="T113" s="57">
        <v>0.79</v>
      </c>
      <c r="U113" s="57">
        <v>-0.19</v>
      </c>
      <c r="V113" s="57">
        <v>-0.31</v>
      </c>
    </row>
    <row r="114" spans="1:24">
      <c r="A114" s="202"/>
      <c r="B114" s="29" t="s">
        <v>22</v>
      </c>
      <c r="C114" s="39">
        <v>1917</v>
      </c>
      <c r="D114" s="36">
        <v>8.1</v>
      </c>
      <c r="E114" s="39">
        <v>83687.8</v>
      </c>
      <c r="F114" s="57">
        <v>3.06</v>
      </c>
      <c r="G114" s="57">
        <v>4.1500000000000004</v>
      </c>
      <c r="H114" s="57">
        <v>240.78</v>
      </c>
      <c r="I114" s="29">
        <v>7</v>
      </c>
      <c r="J114" s="36">
        <v>10.65</v>
      </c>
      <c r="K114" s="29">
        <v>1</v>
      </c>
      <c r="L114" s="57">
        <v>20.46</v>
      </c>
      <c r="M114" s="57">
        <v>39.630000000000003</v>
      </c>
      <c r="N114" s="57">
        <v>30</v>
      </c>
      <c r="O114" s="57">
        <v>318.23</v>
      </c>
      <c r="P114" s="57">
        <v>13.92</v>
      </c>
      <c r="Q114" s="57">
        <v>2.0099999999999998</v>
      </c>
      <c r="R114" s="57">
        <v>0.79</v>
      </c>
      <c r="S114" s="57">
        <v>43.66</v>
      </c>
      <c r="T114" s="57">
        <v>5.73</v>
      </c>
      <c r="U114" s="57">
        <v>-0.41</v>
      </c>
      <c r="V114" s="57">
        <v>-0.47</v>
      </c>
    </row>
    <row r="115" spans="1:24">
      <c r="A115" s="202"/>
      <c r="B115" s="29" t="s">
        <v>23</v>
      </c>
      <c r="C115" s="39">
        <v>10044</v>
      </c>
      <c r="D115" s="36">
        <v>42.45</v>
      </c>
      <c r="E115" s="39">
        <v>510197.55</v>
      </c>
      <c r="F115" s="57">
        <v>18.64</v>
      </c>
      <c r="G115" s="57">
        <v>4.1900000000000004</v>
      </c>
      <c r="H115" s="57">
        <v>347.3</v>
      </c>
      <c r="I115" s="29">
        <v>60</v>
      </c>
      <c r="J115" s="36">
        <v>10.63</v>
      </c>
      <c r="K115" s="29">
        <v>3</v>
      </c>
      <c r="L115" s="57">
        <v>24.07</v>
      </c>
      <c r="M115" s="57">
        <v>26.33</v>
      </c>
      <c r="N115" s="57">
        <v>22.5</v>
      </c>
      <c r="O115" s="57">
        <v>406.1</v>
      </c>
      <c r="P115" s="57">
        <v>64.14</v>
      </c>
      <c r="Q115" s="57">
        <v>2.29</v>
      </c>
      <c r="R115" s="57">
        <v>0.99</v>
      </c>
      <c r="S115" s="57">
        <v>50.79</v>
      </c>
      <c r="T115" s="57">
        <v>11.57</v>
      </c>
      <c r="U115" s="57">
        <v>-0.38</v>
      </c>
      <c r="V115" s="57">
        <v>-0.46</v>
      </c>
    </row>
    <row r="116" spans="1:24">
      <c r="A116" s="202"/>
      <c r="B116" s="29" t="s">
        <v>24</v>
      </c>
      <c r="C116" s="39">
        <v>4917</v>
      </c>
      <c r="D116" s="36">
        <v>20.78</v>
      </c>
      <c r="E116" s="39">
        <v>756000.3</v>
      </c>
      <c r="F116" s="57">
        <v>27.63</v>
      </c>
      <c r="G116" s="57">
        <v>4.7</v>
      </c>
      <c r="H116" s="57">
        <v>605.29</v>
      </c>
      <c r="I116" s="29">
        <v>142</v>
      </c>
      <c r="J116" s="36">
        <v>18.399999999999999</v>
      </c>
      <c r="K116" s="29">
        <v>8</v>
      </c>
      <c r="L116" s="57">
        <v>42.31</v>
      </c>
      <c r="M116" s="57">
        <v>29.77</v>
      </c>
      <c r="N116" s="57">
        <v>19.760000000000002</v>
      </c>
      <c r="O116" s="57">
        <v>1566.02</v>
      </c>
      <c r="P116" s="57">
        <v>117.5</v>
      </c>
      <c r="Q116" s="57">
        <v>2.0499999999999998</v>
      </c>
      <c r="R116" s="57">
        <v>1.01</v>
      </c>
      <c r="S116" s="57">
        <v>153.74</v>
      </c>
      <c r="T116" s="57">
        <v>19.02</v>
      </c>
      <c r="U116" s="57">
        <v>-0.21</v>
      </c>
      <c r="V116" s="57">
        <v>-0.36</v>
      </c>
    </row>
    <row r="117" spans="1:24">
      <c r="A117" s="202"/>
      <c r="B117" s="29" t="s">
        <v>25</v>
      </c>
      <c r="C117" s="39">
        <v>3104</v>
      </c>
      <c r="D117" s="36">
        <v>13.12</v>
      </c>
      <c r="E117" s="39">
        <v>1075256.93</v>
      </c>
      <c r="F117" s="57">
        <v>39.29</v>
      </c>
      <c r="G117" s="57">
        <v>4.29</v>
      </c>
      <c r="H117" s="57">
        <v>1071.5</v>
      </c>
      <c r="I117" s="29">
        <v>32</v>
      </c>
      <c r="J117" s="36">
        <v>23.28</v>
      </c>
      <c r="K117" s="29">
        <v>3</v>
      </c>
      <c r="L117" s="57">
        <v>53.56</v>
      </c>
      <c r="M117" s="57">
        <v>21.69</v>
      </c>
      <c r="N117" s="57">
        <v>13.12</v>
      </c>
      <c r="O117" s="57">
        <v>1368.47</v>
      </c>
      <c r="P117" s="57">
        <v>80.38</v>
      </c>
      <c r="Q117" s="57">
        <v>14.26</v>
      </c>
      <c r="R117" s="57">
        <v>1.44</v>
      </c>
      <c r="S117" s="57">
        <v>346.42</v>
      </c>
      <c r="T117" s="57">
        <v>33.299999999999997</v>
      </c>
      <c r="U117" s="57">
        <v>-0.34</v>
      </c>
      <c r="V117" s="57">
        <v>-0.4</v>
      </c>
    </row>
    <row r="118" spans="1:24">
      <c r="A118" s="202"/>
      <c r="B118" s="29" t="s">
        <v>26</v>
      </c>
      <c r="C118" s="39">
        <v>1542</v>
      </c>
      <c r="D118" s="36">
        <v>6.52</v>
      </c>
      <c r="E118" s="39">
        <v>160838.79999999999</v>
      </c>
      <c r="F118" s="57">
        <v>5.88</v>
      </c>
      <c r="G118" s="57">
        <v>5.21</v>
      </c>
      <c r="H118" s="57">
        <v>12077.96</v>
      </c>
      <c r="I118" s="29">
        <v>52.68</v>
      </c>
      <c r="J118" s="36">
        <v>55.32</v>
      </c>
      <c r="K118" s="29">
        <v>11</v>
      </c>
      <c r="L118" s="57">
        <v>154.87</v>
      </c>
      <c r="M118" s="57">
        <v>28.9</v>
      </c>
      <c r="N118" s="57">
        <v>14.32</v>
      </c>
      <c r="O118" s="57">
        <v>16787.04</v>
      </c>
      <c r="P118" s="57">
        <v>129.43</v>
      </c>
      <c r="Q118" s="57">
        <v>2.96</v>
      </c>
      <c r="R118" s="57">
        <v>1.42</v>
      </c>
      <c r="S118" s="57">
        <v>104.31</v>
      </c>
      <c r="T118" s="57">
        <v>30.52</v>
      </c>
      <c r="U118" s="57">
        <v>-0.28000000000000003</v>
      </c>
      <c r="V118" s="57">
        <v>-0.39</v>
      </c>
    </row>
    <row r="119" spans="1:24">
      <c r="A119" s="202"/>
      <c r="B119" s="29" t="s">
        <v>27</v>
      </c>
      <c r="C119" s="39">
        <v>1062</v>
      </c>
      <c r="D119" s="36">
        <v>4.49</v>
      </c>
      <c r="E119" s="39">
        <v>102925.11</v>
      </c>
      <c r="F119" s="57">
        <v>3.76</v>
      </c>
      <c r="G119" s="57">
        <v>4.5</v>
      </c>
      <c r="H119" s="57">
        <v>614</v>
      </c>
      <c r="I119" s="29">
        <v>9</v>
      </c>
      <c r="J119" s="36">
        <v>31.07</v>
      </c>
      <c r="K119" s="29">
        <v>2</v>
      </c>
      <c r="L119" s="57">
        <v>72.849999999999994</v>
      </c>
      <c r="M119" s="57">
        <v>22.04</v>
      </c>
      <c r="N119" s="57">
        <v>14.21</v>
      </c>
      <c r="O119" s="57">
        <v>594.62</v>
      </c>
      <c r="P119" s="57">
        <v>34.07</v>
      </c>
      <c r="Q119" s="57">
        <v>4.55</v>
      </c>
      <c r="R119" s="57">
        <v>2.2000000000000002</v>
      </c>
      <c r="S119" s="57">
        <v>96.93</v>
      </c>
      <c r="T119" s="57">
        <v>9.5299999999999994</v>
      </c>
      <c r="U119" s="57">
        <v>-0.48</v>
      </c>
      <c r="V119" s="57">
        <v>-0.45</v>
      </c>
    </row>
    <row r="120" spans="1:24">
      <c r="A120" s="202"/>
      <c r="B120" s="29" t="s">
        <v>28</v>
      </c>
      <c r="C120" s="39">
        <v>39</v>
      </c>
      <c r="D120" s="36">
        <v>0.16</v>
      </c>
      <c r="E120" s="39">
        <v>23658.63</v>
      </c>
      <c r="F120" s="57">
        <v>0.86</v>
      </c>
      <c r="G120" s="57">
        <v>4.45</v>
      </c>
      <c r="H120" s="57">
        <v>854.26</v>
      </c>
      <c r="I120" s="29">
        <v>719</v>
      </c>
      <c r="J120" s="36">
        <v>228.52</v>
      </c>
      <c r="K120" s="29">
        <v>259</v>
      </c>
      <c r="L120" s="57">
        <v>439.19</v>
      </c>
      <c r="M120" s="57">
        <v>9.9600000000000009</v>
      </c>
      <c r="N120" s="57">
        <v>9.3000000000000007</v>
      </c>
      <c r="O120" s="57">
        <v>2221.02</v>
      </c>
      <c r="P120" s="57">
        <v>1884.5</v>
      </c>
      <c r="Q120" s="57">
        <v>3.31</v>
      </c>
      <c r="R120" s="57">
        <v>3.12</v>
      </c>
      <c r="S120" s="57">
        <v>599.76</v>
      </c>
      <c r="T120" s="57">
        <v>568.17999999999995</v>
      </c>
      <c r="U120" s="57">
        <v>-0.27</v>
      </c>
      <c r="V120" s="57">
        <v>-0.3</v>
      </c>
    </row>
    <row r="121" spans="1:24" s="9" customFormat="1">
      <c r="A121" s="202"/>
      <c r="B121" s="78" t="s">
        <v>150</v>
      </c>
      <c r="C121" s="79">
        <v>23663</v>
      </c>
      <c r="D121" s="80">
        <v>100</v>
      </c>
      <c r="E121" s="79">
        <v>2736419.04</v>
      </c>
      <c r="F121" s="85">
        <v>100</v>
      </c>
      <c r="G121" s="85">
        <v>4.34</v>
      </c>
      <c r="H121" s="85">
        <v>1252.17</v>
      </c>
      <c r="I121" s="78">
        <v>56</v>
      </c>
      <c r="J121" s="80">
        <v>17.75</v>
      </c>
      <c r="K121" s="78">
        <v>3</v>
      </c>
      <c r="L121" s="85">
        <v>42.05</v>
      </c>
      <c r="M121" s="85">
        <v>27.69</v>
      </c>
      <c r="N121" s="85">
        <v>18.75</v>
      </c>
      <c r="O121" s="85">
        <v>1834.95</v>
      </c>
      <c r="P121" s="85">
        <v>64.14</v>
      </c>
      <c r="Q121" s="85">
        <v>3.97</v>
      </c>
      <c r="R121" s="85">
        <v>1.1599999999999999</v>
      </c>
      <c r="S121" s="85">
        <v>115.64</v>
      </c>
      <c r="T121" s="85">
        <v>15.81</v>
      </c>
      <c r="U121" s="85">
        <v>-0.34</v>
      </c>
      <c r="V121" s="85">
        <v>-0.43</v>
      </c>
      <c r="X121" s="11"/>
    </row>
    <row r="122" spans="1:24">
      <c r="A122" s="29"/>
      <c r="B122" s="29"/>
      <c r="C122" s="39"/>
      <c r="D122" s="36"/>
      <c r="E122" s="39"/>
      <c r="F122" s="57"/>
      <c r="G122" s="57"/>
      <c r="H122" s="57"/>
      <c r="I122" s="29"/>
      <c r="J122" s="36"/>
      <c r="K122" s="29"/>
      <c r="L122" s="57"/>
      <c r="M122" s="57"/>
      <c r="N122" s="57"/>
      <c r="O122" s="57"/>
      <c r="P122" s="57"/>
      <c r="Q122" s="57"/>
      <c r="R122" s="57"/>
      <c r="S122" s="57"/>
      <c r="T122" s="57"/>
      <c r="U122" s="57"/>
      <c r="V122" s="57"/>
    </row>
    <row r="123" spans="1:24">
      <c r="A123" s="202" t="s">
        <v>253</v>
      </c>
      <c r="B123" s="29" t="s">
        <v>21</v>
      </c>
      <c r="C123" s="39">
        <v>152932</v>
      </c>
      <c r="D123" s="36">
        <v>5.29</v>
      </c>
      <c r="E123" s="39">
        <v>9450649</v>
      </c>
      <c r="F123" s="57">
        <v>1.27</v>
      </c>
      <c r="G123" s="57">
        <v>4.66</v>
      </c>
      <c r="H123" s="57">
        <v>1296.06</v>
      </c>
      <c r="I123" s="29">
        <v>86</v>
      </c>
      <c r="J123" s="36">
        <v>7.11</v>
      </c>
      <c r="K123" s="29">
        <v>2</v>
      </c>
      <c r="L123" s="57">
        <v>10.050000000000001</v>
      </c>
      <c r="M123" s="57">
        <v>22.49</v>
      </c>
      <c r="N123" s="57">
        <v>15</v>
      </c>
      <c r="O123" s="57">
        <v>923.67</v>
      </c>
      <c r="P123" s="57">
        <v>48</v>
      </c>
      <c r="Q123" s="57">
        <v>1.1100000000000001</v>
      </c>
      <c r="R123" s="57">
        <v>0.51</v>
      </c>
      <c r="S123" s="57">
        <v>61.8</v>
      </c>
      <c r="T123" s="57">
        <v>8.9499999999999993</v>
      </c>
      <c r="U123" s="57">
        <v>-0.3</v>
      </c>
      <c r="V123" s="57">
        <v>-0.34</v>
      </c>
    </row>
    <row r="124" spans="1:24">
      <c r="A124" s="202"/>
      <c r="B124" s="29" t="s">
        <v>22</v>
      </c>
      <c r="C124" s="39">
        <v>311346</v>
      </c>
      <c r="D124" s="36">
        <v>10.76</v>
      </c>
      <c r="E124" s="39">
        <v>32108108</v>
      </c>
      <c r="F124" s="57">
        <v>4.3099999999999996</v>
      </c>
      <c r="G124" s="57">
        <v>4.5999999999999996</v>
      </c>
      <c r="H124" s="57">
        <v>2219.62</v>
      </c>
      <c r="I124" s="29">
        <v>137</v>
      </c>
      <c r="J124" s="36">
        <v>9.4700000000000006</v>
      </c>
      <c r="K124" s="29">
        <v>2</v>
      </c>
      <c r="L124" s="57">
        <v>13.7</v>
      </c>
      <c r="M124" s="57">
        <v>21.48</v>
      </c>
      <c r="N124" s="57">
        <v>13.75</v>
      </c>
      <c r="O124" s="57">
        <v>1770.76</v>
      </c>
      <c r="P124" s="57">
        <v>71</v>
      </c>
      <c r="Q124" s="57">
        <v>0.99</v>
      </c>
      <c r="R124" s="57">
        <v>0.53</v>
      </c>
      <c r="S124" s="57">
        <v>103.13</v>
      </c>
      <c r="T124" s="57">
        <v>12.4</v>
      </c>
      <c r="U124" s="57">
        <v>-0.28999999999999998</v>
      </c>
      <c r="V124" s="57">
        <v>-0.32</v>
      </c>
    </row>
    <row r="125" spans="1:24">
      <c r="A125" s="202"/>
      <c r="B125" s="29" t="s">
        <v>23</v>
      </c>
      <c r="C125" s="39">
        <v>1075583</v>
      </c>
      <c r="D125" s="36">
        <v>37.18</v>
      </c>
      <c r="E125" s="39">
        <v>205226061</v>
      </c>
      <c r="F125" s="57">
        <v>27.55</v>
      </c>
      <c r="G125" s="57">
        <v>4.33</v>
      </c>
      <c r="H125" s="57">
        <v>4007.11</v>
      </c>
      <c r="I125" s="29">
        <v>235</v>
      </c>
      <c r="J125" s="36">
        <v>13.25</v>
      </c>
      <c r="K125" s="29">
        <v>3</v>
      </c>
      <c r="L125" s="57">
        <v>20.52</v>
      </c>
      <c r="M125" s="57">
        <v>24.4</v>
      </c>
      <c r="N125" s="57">
        <v>15</v>
      </c>
      <c r="O125" s="57">
        <v>4046.9</v>
      </c>
      <c r="P125" s="57">
        <v>143.80000000000001</v>
      </c>
      <c r="Q125" s="57">
        <v>1.1200000000000001</v>
      </c>
      <c r="R125" s="57">
        <v>0.56999999999999995</v>
      </c>
      <c r="S125" s="57">
        <v>190.8</v>
      </c>
      <c r="T125" s="57">
        <v>21.38</v>
      </c>
      <c r="U125" s="57">
        <v>-0.23</v>
      </c>
      <c r="V125" s="57">
        <v>-0.3</v>
      </c>
    </row>
    <row r="126" spans="1:24">
      <c r="A126" s="202"/>
      <c r="B126" s="29" t="s">
        <v>24</v>
      </c>
      <c r="C126" s="39">
        <v>673058</v>
      </c>
      <c r="D126" s="36">
        <v>23.27</v>
      </c>
      <c r="E126" s="39">
        <v>208448268</v>
      </c>
      <c r="F126" s="57">
        <v>27.98</v>
      </c>
      <c r="G126" s="57">
        <v>4.45</v>
      </c>
      <c r="H126" s="57">
        <v>6228.57</v>
      </c>
      <c r="I126" s="29">
        <v>320</v>
      </c>
      <c r="J126" s="36">
        <v>16.850000000000001</v>
      </c>
      <c r="K126" s="29">
        <v>3</v>
      </c>
      <c r="L126" s="57">
        <v>27.68</v>
      </c>
      <c r="M126" s="57">
        <v>27.62</v>
      </c>
      <c r="N126" s="57">
        <v>15</v>
      </c>
      <c r="O126" s="57">
        <v>6248.38</v>
      </c>
      <c r="P126" s="57">
        <v>173.8</v>
      </c>
      <c r="Q126" s="57">
        <v>1.08</v>
      </c>
      <c r="R126" s="57">
        <v>0.55000000000000004</v>
      </c>
      <c r="S126" s="57">
        <v>309.7</v>
      </c>
      <c r="T126" s="57">
        <v>21.61</v>
      </c>
      <c r="U126" s="57">
        <v>-0.2</v>
      </c>
      <c r="V126" s="57">
        <v>-0.27</v>
      </c>
    </row>
    <row r="127" spans="1:24">
      <c r="A127" s="202"/>
      <c r="B127" s="29" t="s">
        <v>25</v>
      </c>
      <c r="C127" s="39">
        <v>400889</v>
      </c>
      <c r="D127" s="36">
        <v>13.86</v>
      </c>
      <c r="E127" s="39">
        <v>146110503</v>
      </c>
      <c r="F127" s="57">
        <v>19.61</v>
      </c>
      <c r="G127" s="57">
        <v>4.66</v>
      </c>
      <c r="H127" s="57">
        <v>8283.59</v>
      </c>
      <c r="I127" s="29">
        <v>338</v>
      </c>
      <c r="J127" s="36">
        <v>19.78</v>
      </c>
      <c r="K127" s="29">
        <v>3</v>
      </c>
      <c r="L127" s="57">
        <v>33.53</v>
      </c>
      <c r="M127" s="57">
        <v>29.68</v>
      </c>
      <c r="N127" s="57">
        <v>15.5</v>
      </c>
      <c r="O127" s="57">
        <v>7339.19</v>
      </c>
      <c r="P127" s="57">
        <v>185.35</v>
      </c>
      <c r="Q127" s="57">
        <v>1.44</v>
      </c>
      <c r="R127" s="57">
        <v>0.54</v>
      </c>
      <c r="S127" s="57">
        <v>364.47</v>
      </c>
      <c r="T127" s="57">
        <v>25.37</v>
      </c>
      <c r="U127" s="57">
        <v>-0.18</v>
      </c>
      <c r="V127" s="57">
        <v>-0.28000000000000003</v>
      </c>
    </row>
    <row r="128" spans="1:24">
      <c r="A128" s="202"/>
      <c r="B128" s="29" t="s">
        <v>26</v>
      </c>
      <c r="C128" s="39">
        <v>208964</v>
      </c>
      <c r="D128" s="36">
        <v>7.22</v>
      </c>
      <c r="E128" s="39">
        <v>109343255</v>
      </c>
      <c r="F128" s="57">
        <v>14.68</v>
      </c>
      <c r="G128" s="57">
        <v>4.78</v>
      </c>
      <c r="H128" s="57">
        <v>10083.299999999999</v>
      </c>
      <c r="I128" s="29">
        <v>338</v>
      </c>
      <c r="J128" s="36">
        <v>22.78</v>
      </c>
      <c r="K128" s="29">
        <v>3</v>
      </c>
      <c r="L128" s="57">
        <v>38.979999999999997</v>
      </c>
      <c r="M128" s="57">
        <v>32.94</v>
      </c>
      <c r="N128" s="57">
        <v>16.670000000000002</v>
      </c>
      <c r="O128" s="57">
        <v>10358.719999999999</v>
      </c>
      <c r="P128" s="57">
        <v>175.25</v>
      </c>
      <c r="Q128" s="57">
        <v>1.46</v>
      </c>
      <c r="R128" s="57">
        <v>0.5</v>
      </c>
      <c r="S128" s="57">
        <v>523.26</v>
      </c>
      <c r="T128" s="57">
        <v>23.08</v>
      </c>
      <c r="U128" s="57">
        <v>-0.18</v>
      </c>
      <c r="V128" s="57">
        <v>-0.28000000000000003</v>
      </c>
    </row>
    <row r="129" spans="1:24">
      <c r="A129" s="202"/>
      <c r="B129" s="29" t="s">
        <v>27</v>
      </c>
      <c r="C129" s="39">
        <v>57881</v>
      </c>
      <c r="D129" s="36">
        <v>2</v>
      </c>
      <c r="E129" s="39">
        <v>29805188</v>
      </c>
      <c r="F129" s="57">
        <v>4</v>
      </c>
      <c r="G129" s="57">
        <v>5.24</v>
      </c>
      <c r="H129" s="57">
        <v>12166.05</v>
      </c>
      <c r="I129" s="29">
        <v>414</v>
      </c>
      <c r="J129" s="36">
        <v>28.62</v>
      </c>
      <c r="K129" s="29">
        <v>5</v>
      </c>
      <c r="L129" s="57">
        <v>53.1</v>
      </c>
      <c r="M129" s="57">
        <v>33.409999999999997</v>
      </c>
      <c r="N129" s="57">
        <v>16.5</v>
      </c>
      <c r="O129" s="57">
        <v>9407.9500000000007</v>
      </c>
      <c r="P129" s="57">
        <v>253.15</v>
      </c>
      <c r="Q129" s="57">
        <v>1.21</v>
      </c>
      <c r="R129" s="57">
        <v>0.51</v>
      </c>
      <c r="S129" s="57">
        <v>514.94000000000005</v>
      </c>
      <c r="T129" s="57">
        <v>31.22</v>
      </c>
      <c r="U129" s="57">
        <v>-0.16</v>
      </c>
      <c r="V129" s="57">
        <v>-0.25</v>
      </c>
    </row>
    <row r="130" spans="1:24">
      <c r="A130" s="202"/>
      <c r="B130" s="29" t="s">
        <v>28</v>
      </c>
      <c r="C130" s="39">
        <v>12239</v>
      </c>
      <c r="D130" s="36">
        <v>0.42</v>
      </c>
      <c r="E130" s="39">
        <v>4485967</v>
      </c>
      <c r="F130" s="57">
        <v>0.6</v>
      </c>
      <c r="G130" s="57">
        <v>4.79</v>
      </c>
      <c r="H130" s="57">
        <v>10211.76</v>
      </c>
      <c r="I130" s="29">
        <v>271.79000000000002</v>
      </c>
      <c r="J130" s="36">
        <v>23.88</v>
      </c>
      <c r="K130" s="29">
        <v>2</v>
      </c>
      <c r="L130" s="57">
        <v>46.9</v>
      </c>
      <c r="M130" s="57">
        <v>35.049999999999997</v>
      </c>
      <c r="N130" s="57">
        <v>21.88</v>
      </c>
      <c r="O130" s="57">
        <v>5910.25</v>
      </c>
      <c r="P130" s="57">
        <v>190</v>
      </c>
      <c r="Q130" s="57">
        <v>1.53</v>
      </c>
      <c r="R130" s="57">
        <v>0.5</v>
      </c>
      <c r="S130" s="57">
        <v>366.54</v>
      </c>
      <c r="T130" s="57">
        <v>10</v>
      </c>
      <c r="U130" s="57">
        <v>-0.1</v>
      </c>
      <c r="V130" s="57">
        <v>-0.26</v>
      </c>
    </row>
    <row r="131" spans="1:24" s="9" customFormat="1">
      <c r="A131" s="202"/>
      <c r="B131" s="78" t="s">
        <v>150</v>
      </c>
      <c r="C131" s="79">
        <v>2892890</v>
      </c>
      <c r="D131" s="80">
        <v>100</v>
      </c>
      <c r="E131" s="79">
        <v>744978000</v>
      </c>
      <c r="F131" s="85">
        <v>100</v>
      </c>
      <c r="G131" s="85">
        <v>4.51</v>
      </c>
      <c r="H131" s="85">
        <v>5409.28</v>
      </c>
      <c r="I131" s="78">
        <v>239</v>
      </c>
      <c r="J131" s="80">
        <v>15.3</v>
      </c>
      <c r="K131" s="78">
        <v>3</v>
      </c>
      <c r="L131" s="85">
        <v>24.8</v>
      </c>
      <c r="M131" s="85">
        <v>26.31</v>
      </c>
      <c r="N131" s="85">
        <v>15</v>
      </c>
      <c r="O131" s="85">
        <v>5176.32</v>
      </c>
      <c r="P131" s="85">
        <v>138.5</v>
      </c>
      <c r="Q131" s="85">
        <v>1.17</v>
      </c>
      <c r="R131" s="85">
        <v>0.55000000000000004</v>
      </c>
      <c r="S131" s="85">
        <v>257.52</v>
      </c>
      <c r="T131" s="85">
        <v>19.95</v>
      </c>
      <c r="U131" s="85">
        <v>-0.22</v>
      </c>
      <c r="V131" s="85">
        <v>-0.28999999999999998</v>
      </c>
      <c r="X131" s="11"/>
    </row>
    <row r="132" spans="1:24">
      <c r="A132" s="29"/>
      <c r="B132" s="29"/>
      <c r="C132" s="39"/>
      <c r="D132" s="36"/>
      <c r="E132" s="39"/>
      <c r="F132" s="57"/>
      <c r="G132" s="57"/>
      <c r="H132" s="57"/>
      <c r="I132" s="29"/>
      <c r="J132" s="36"/>
      <c r="K132" s="29"/>
      <c r="L132" s="57"/>
      <c r="M132" s="57"/>
      <c r="N132" s="57"/>
      <c r="O132" s="57"/>
      <c r="P132" s="57"/>
      <c r="Q132" s="57"/>
      <c r="R132" s="57"/>
      <c r="S132" s="57"/>
      <c r="T132" s="57"/>
      <c r="U132" s="57"/>
      <c r="V132" s="57"/>
    </row>
    <row r="133" spans="1:24">
      <c r="A133" s="202" t="s">
        <v>254</v>
      </c>
      <c r="B133" s="29" t="s">
        <v>21</v>
      </c>
      <c r="C133" s="39">
        <v>106522</v>
      </c>
      <c r="D133" s="36">
        <v>6.14</v>
      </c>
      <c r="E133" s="39">
        <v>6640564</v>
      </c>
      <c r="F133" s="57">
        <v>1.33</v>
      </c>
      <c r="G133" s="57">
        <v>4.8899999999999997</v>
      </c>
      <c r="H133" s="57">
        <v>1207.04</v>
      </c>
      <c r="I133" s="29">
        <v>80</v>
      </c>
      <c r="J133" s="36">
        <v>7.56</v>
      </c>
      <c r="K133" s="29">
        <v>2</v>
      </c>
      <c r="L133" s="57">
        <v>10.66</v>
      </c>
      <c r="M133" s="57">
        <v>21.85</v>
      </c>
      <c r="N133" s="57">
        <v>15</v>
      </c>
      <c r="O133" s="57">
        <v>834.97</v>
      </c>
      <c r="P133" s="57">
        <v>51</v>
      </c>
      <c r="Q133" s="57">
        <v>1.05</v>
      </c>
      <c r="R133" s="57">
        <v>0.57999999999999996</v>
      </c>
      <c r="S133" s="57">
        <v>62.34</v>
      </c>
      <c r="T133" s="57">
        <v>9.8000000000000007</v>
      </c>
      <c r="U133" s="57">
        <v>-0.36</v>
      </c>
      <c r="V133" s="57">
        <v>-0.38</v>
      </c>
    </row>
    <row r="134" spans="1:24">
      <c r="A134" s="202"/>
      <c r="B134" s="29" t="s">
        <v>22</v>
      </c>
      <c r="C134" s="39">
        <v>199147</v>
      </c>
      <c r="D134" s="36">
        <v>11.48</v>
      </c>
      <c r="E134" s="39">
        <v>23940864</v>
      </c>
      <c r="F134" s="57">
        <v>4.78</v>
      </c>
      <c r="G134" s="57">
        <v>4.75</v>
      </c>
      <c r="H134" s="57">
        <v>2220.85</v>
      </c>
      <c r="I134" s="29">
        <v>135</v>
      </c>
      <c r="J134" s="36">
        <v>9.76</v>
      </c>
      <c r="K134" s="29">
        <v>2</v>
      </c>
      <c r="L134" s="57">
        <v>14.11</v>
      </c>
      <c r="M134" s="57">
        <v>22.23</v>
      </c>
      <c r="N134" s="57">
        <v>15</v>
      </c>
      <c r="O134" s="57">
        <v>1987.57</v>
      </c>
      <c r="P134" s="57">
        <v>71</v>
      </c>
      <c r="Q134" s="57">
        <v>1.06</v>
      </c>
      <c r="R134" s="57">
        <v>0.55000000000000004</v>
      </c>
      <c r="S134" s="57">
        <v>120.22</v>
      </c>
      <c r="T134" s="57">
        <v>12.49</v>
      </c>
      <c r="U134" s="57">
        <v>-0.3</v>
      </c>
      <c r="V134" s="57">
        <v>-0.34</v>
      </c>
    </row>
    <row r="135" spans="1:24">
      <c r="A135" s="202"/>
      <c r="B135" s="29" t="s">
        <v>23</v>
      </c>
      <c r="C135" s="39">
        <v>644863</v>
      </c>
      <c r="D135" s="36">
        <v>37.159999999999997</v>
      </c>
      <c r="E135" s="39">
        <v>139496870</v>
      </c>
      <c r="F135" s="57">
        <v>27.87</v>
      </c>
      <c r="G135" s="57">
        <v>4.45</v>
      </c>
      <c r="H135" s="57">
        <v>4151.5</v>
      </c>
      <c r="I135" s="29">
        <v>257</v>
      </c>
      <c r="J135" s="36">
        <v>14.03</v>
      </c>
      <c r="K135" s="29">
        <v>3</v>
      </c>
      <c r="L135" s="57">
        <v>21.78</v>
      </c>
      <c r="M135" s="57">
        <v>24.58</v>
      </c>
      <c r="N135" s="57">
        <v>15</v>
      </c>
      <c r="O135" s="57">
        <v>4597.51</v>
      </c>
      <c r="P135" s="57">
        <v>170.7</v>
      </c>
      <c r="Q135" s="57">
        <v>1.22</v>
      </c>
      <c r="R135" s="57">
        <v>0.62</v>
      </c>
      <c r="S135" s="57">
        <v>216.32</v>
      </c>
      <c r="T135" s="57">
        <v>25</v>
      </c>
      <c r="U135" s="57">
        <v>-0.23</v>
      </c>
      <c r="V135" s="57">
        <v>-0.3</v>
      </c>
    </row>
    <row r="136" spans="1:24">
      <c r="A136" s="202"/>
      <c r="B136" s="29" t="s">
        <v>24</v>
      </c>
      <c r="C136" s="39">
        <v>410634</v>
      </c>
      <c r="D136" s="36">
        <v>23.66</v>
      </c>
      <c r="E136" s="39">
        <v>149004126</v>
      </c>
      <c r="F136" s="57">
        <v>29.76</v>
      </c>
      <c r="G136" s="57">
        <v>4.6500000000000004</v>
      </c>
      <c r="H136" s="57">
        <v>6108.38</v>
      </c>
      <c r="I136" s="29">
        <v>310</v>
      </c>
      <c r="J136" s="36">
        <v>17.010000000000002</v>
      </c>
      <c r="K136" s="29">
        <v>4</v>
      </c>
      <c r="L136" s="57">
        <v>27.85</v>
      </c>
      <c r="M136" s="57">
        <v>27.58</v>
      </c>
      <c r="N136" s="57">
        <v>15</v>
      </c>
      <c r="O136" s="57">
        <v>7109.17</v>
      </c>
      <c r="P136" s="57">
        <v>185.7</v>
      </c>
      <c r="Q136" s="57">
        <v>1.22</v>
      </c>
      <c r="R136" s="57">
        <v>0.62</v>
      </c>
      <c r="S136" s="57">
        <v>362.86</v>
      </c>
      <c r="T136" s="57">
        <v>24.69</v>
      </c>
      <c r="U136" s="57">
        <v>-0.2</v>
      </c>
      <c r="V136" s="57">
        <v>-0.28999999999999998</v>
      </c>
    </row>
    <row r="137" spans="1:24">
      <c r="A137" s="202"/>
      <c r="B137" s="29" t="s">
        <v>25</v>
      </c>
      <c r="C137" s="39">
        <v>225737</v>
      </c>
      <c r="D137" s="36">
        <v>13.01</v>
      </c>
      <c r="E137" s="39">
        <v>85142871</v>
      </c>
      <c r="F137" s="57">
        <v>17.010000000000002</v>
      </c>
      <c r="G137" s="57">
        <v>5</v>
      </c>
      <c r="H137" s="57">
        <v>8151.42</v>
      </c>
      <c r="I137" s="29">
        <v>256</v>
      </c>
      <c r="J137" s="36">
        <v>19.61</v>
      </c>
      <c r="K137" s="29">
        <v>3</v>
      </c>
      <c r="L137" s="57">
        <v>33.409999999999997</v>
      </c>
      <c r="M137" s="57">
        <v>27.85</v>
      </c>
      <c r="N137" s="57">
        <v>15</v>
      </c>
      <c r="O137" s="57">
        <v>7194.33</v>
      </c>
      <c r="P137" s="57">
        <v>151</v>
      </c>
      <c r="Q137" s="57">
        <v>1.81</v>
      </c>
      <c r="R137" s="57">
        <v>0.6</v>
      </c>
      <c r="S137" s="57">
        <v>377.18</v>
      </c>
      <c r="T137" s="57">
        <v>19.93</v>
      </c>
      <c r="U137" s="57">
        <v>-0.21</v>
      </c>
      <c r="V137" s="57">
        <v>-0.31</v>
      </c>
    </row>
    <row r="138" spans="1:24">
      <c r="A138" s="202"/>
      <c r="B138" s="29" t="s">
        <v>26</v>
      </c>
      <c r="C138" s="39">
        <v>109222</v>
      </c>
      <c r="D138" s="36">
        <v>6.29</v>
      </c>
      <c r="E138" s="39">
        <v>75303591</v>
      </c>
      <c r="F138" s="57">
        <v>15.04</v>
      </c>
      <c r="G138" s="57">
        <v>5.2</v>
      </c>
      <c r="H138" s="57">
        <v>9821.85</v>
      </c>
      <c r="I138" s="29">
        <v>193</v>
      </c>
      <c r="J138" s="36">
        <v>22.41</v>
      </c>
      <c r="K138" s="29">
        <v>3</v>
      </c>
      <c r="L138" s="57">
        <v>39.049999999999997</v>
      </c>
      <c r="M138" s="57">
        <v>27.08</v>
      </c>
      <c r="N138" s="57">
        <v>15</v>
      </c>
      <c r="O138" s="57">
        <v>12701.58</v>
      </c>
      <c r="P138" s="57">
        <v>124.4</v>
      </c>
      <c r="Q138" s="57">
        <v>1.86</v>
      </c>
      <c r="R138" s="57">
        <v>0.61</v>
      </c>
      <c r="S138" s="57">
        <v>689.45</v>
      </c>
      <c r="T138" s="57">
        <v>19.95</v>
      </c>
      <c r="U138" s="57">
        <v>-0.21</v>
      </c>
      <c r="V138" s="57">
        <v>-0.31</v>
      </c>
    </row>
    <row r="139" spans="1:24">
      <c r="A139" s="202"/>
      <c r="B139" s="29" t="s">
        <v>27</v>
      </c>
      <c r="C139" s="39">
        <v>32629</v>
      </c>
      <c r="D139" s="36">
        <v>1.88</v>
      </c>
      <c r="E139" s="39">
        <v>17962731</v>
      </c>
      <c r="F139" s="57">
        <v>3.59</v>
      </c>
      <c r="G139" s="57">
        <v>5.59</v>
      </c>
      <c r="H139" s="57">
        <v>12600.36</v>
      </c>
      <c r="I139" s="29">
        <v>270</v>
      </c>
      <c r="J139" s="36">
        <v>27.01</v>
      </c>
      <c r="K139" s="29">
        <v>3</v>
      </c>
      <c r="L139" s="57">
        <v>54.7</v>
      </c>
      <c r="M139" s="57">
        <v>30.27</v>
      </c>
      <c r="N139" s="57">
        <v>15</v>
      </c>
      <c r="O139" s="57">
        <v>9892.5300000000007</v>
      </c>
      <c r="P139" s="57">
        <v>163</v>
      </c>
      <c r="Q139" s="57">
        <v>1.61</v>
      </c>
      <c r="R139" s="57">
        <v>0.62</v>
      </c>
      <c r="S139" s="57">
        <v>550.52</v>
      </c>
      <c r="T139" s="57">
        <v>23.41</v>
      </c>
      <c r="U139" s="57">
        <v>-0.17</v>
      </c>
      <c r="V139" s="57">
        <v>-0.28000000000000003</v>
      </c>
    </row>
    <row r="140" spans="1:24">
      <c r="A140" s="202"/>
      <c r="B140" s="29" t="s">
        <v>28</v>
      </c>
      <c r="C140" s="39">
        <v>6707</v>
      </c>
      <c r="D140" s="36">
        <v>0.39</v>
      </c>
      <c r="E140" s="39">
        <v>3118230</v>
      </c>
      <c r="F140" s="57">
        <v>0.62</v>
      </c>
      <c r="G140" s="57">
        <v>5.1100000000000003</v>
      </c>
      <c r="H140" s="57">
        <v>11455.65</v>
      </c>
      <c r="I140" s="29">
        <v>96</v>
      </c>
      <c r="J140" s="36">
        <v>23.68</v>
      </c>
      <c r="K140" s="29">
        <v>2</v>
      </c>
      <c r="L140" s="57">
        <v>52.28</v>
      </c>
      <c r="M140" s="57">
        <v>28.48</v>
      </c>
      <c r="N140" s="57">
        <v>15</v>
      </c>
      <c r="O140" s="57">
        <v>7302.75</v>
      </c>
      <c r="P140" s="57">
        <v>32.4</v>
      </c>
      <c r="Q140" s="57">
        <v>1.6</v>
      </c>
      <c r="R140" s="57">
        <v>0.5</v>
      </c>
      <c r="S140" s="57">
        <v>464.96</v>
      </c>
      <c r="T140" s="57">
        <v>10</v>
      </c>
      <c r="U140" s="57">
        <v>-0.32</v>
      </c>
      <c r="V140" s="57">
        <v>-0.32</v>
      </c>
    </row>
    <row r="141" spans="1:24" s="9" customFormat="1">
      <c r="A141" s="202"/>
      <c r="B141" s="78" t="s">
        <v>150</v>
      </c>
      <c r="C141" s="79">
        <v>1735462</v>
      </c>
      <c r="D141" s="80">
        <v>100</v>
      </c>
      <c r="E141" s="79">
        <v>500609849</v>
      </c>
      <c r="F141" s="85">
        <v>100</v>
      </c>
      <c r="G141" s="85">
        <v>4.7</v>
      </c>
      <c r="H141" s="85">
        <v>5276.47</v>
      </c>
      <c r="I141" s="78">
        <v>225</v>
      </c>
      <c r="J141" s="80">
        <v>15.38</v>
      </c>
      <c r="K141" s="78">
        <v>3</v>
      </c>
      <c r="L141" s="85">
        <v>24.99</v>
      </c>
      <c r="M141" s="85">
        <v>25.56</v>
      </c>
      <c r="N141" s="85">
        <v>15</v>
      </c>
      <c r="O141" s="85">
        <v>5619.18</v>
      </c>
      <c r="P141" s="85">
        <v>142.6</v>
      </c>
      <c r="Q141" s="85">
        <v>1.31</v>
      </c>
      <c r="R141" s="85">
        <v>0.6</v>
      </c>
      <c r="S141" s="85">
        <v>288.45999999999998</v>
      </c>
      <c r="T141" s="85">
        <v>20</v>
      </c>
      <c r="U141" s="85">
        <v>-0.23</v>
      </c>
      <c r="V141" s="85">
        <v>-0.31</v>
      </c>
      <c r="X141" s="11"/>
    </row>
    <row r="142" spans="1:24">
      <c r="A142" s="29"/>
      <c r="B142" s="29"/>
      <c r="C142" s="39"/>
      <c r="D142" s="36"/>
      <c r="E142" s="39"/>
      <c r="F142" s="57"/>
      <c r="G142" s="57"/>
      <c r="H142" s="57"/>
      <c r="I142" s="29"/>
      <c r="J142" s="36"/>
      <c r="K142" s="29"/>
      <c r="L142" s="57"/>
      <c r="M142" s="57"/>
      <c r="N142" s="57"/>
      <c r="O142" s="57"/>
      <c r="P142" s="57"/>
      <c r="Q142" s="57"/>
      <c r="R142" s="57"/>
      <c r="S142" s="57"/>
      <c r="T142" s="57"/>
      <c r="U142" s="57"/>
      <c r="V142" s="57"/>
    </row>
    <row r="143" spans="1:24">
      <c r="A143" s="202" t="s">
        <v>255</v>
      </c>
      <c r="B143" s="29" t="s">
        <v>21</v>
      </c>
      <c r="C143" s="39">
        <v>32473</v>
      </c>
      <c r="D143" s="36">
        <v>3.62</v>
      </c>
      <c r="E143" s="39">
        <v>2786962</v>
      </c>
      <c r="F143" s="57">
        <v>1.17</v>
      </c>
      <c r="G143" s="57">
        <v>4.0599999999999996</v>
      </c>
      <c r="H143" s="57">
        <v>2089.84</v>
      </c>
      <c r="I143" s="29">
        <v>121</v>
      </c>
      <c r="J143" s="36">
        <v>7.64</v>
      </c>
      <c r="K143" s="29">
        <v>1</v>
      </c>
      <c r="L143" s="57">
        <v>11.33</v>
      </c>
      <c r="M143" s="57">
        <v>30.83</v>
      </c>
      <c r="N143" s="57">
        <v>15.94</v>
      </c>
      <c r="O143" s="57">
        <v>1579.01</v>
      </c>
      <c r="P143" s="57">
        <v>52.8</v>
      </c>
      <c r="Q143" s="57">
        <v>1.55</v>
      </c>
      <c r="R143" s="57">
        <v>0.47</v>
      </c>
      <c r="S143" s="57">
        <v>85.82</v>
      </c>
      <c r="T143" s="57">
        <v>12.16</v>
      </c>
      <c r="U143" s="57">
        <v>-0.27</v>
      </c>
      <c r="V143" s="57">
        <v>-0.34</v>
      </c>
    </row>
    <row r="144" spans="1:24">
      <c r="A144" s="202"/>
      <c r="B144" s="29" t="s">
        <v>22</v>
      </c>
      <c r="C144" s="39">
        <v>80471</v>
      </c>
      <c r="D144" s="36">
        <v>8.98</v>
      </c>
      <c r="E144" s="39">
        <v>7872084</v>
      </c>
      <c r="F144" s="57">
        <v>3.3</v>
      </c>
      <c r="G144" s="57">
        <v>4.3899999999999997</v>
      </c>
      <c r="H144" s="57">
        <v>3001.34</v>
      </c>
      <c r="I144" s="29">
        <v>176</v>
      </c>
      <c r="J144" s="36">
        <v>11.16</v>
      </c>
      <c r="K144" s="29">
        <v>2</v>
      </c>
      <c r="L144" s="57">
        <v>16.690000000000001</v>
      </c>
      <c r="M144" s="57">
        <v>25.05</v>
      </c>
      <c r="N144" s="57">
        <v>15</v>
      </c>
      <c r="O144" s="57">
        <v>1877.95</v>
      </c>
      <c r="P144" s="57">
        <v>96</v>
      </c>
      <c r="Q144" s="57">
        <v>0.96</v>
      </c>
      <c r="R144" s="57">
        <v>0.52</v>
      </c>
      <c r="S144" s="57">
        <v>97.83</v>
      </c>
      <c r="T144" s="57">
        <v>15.83</v>
      </c>
      <c r="U144" s="57">
        <v>-0.27</v>
      </c>
      <c r="V144" s="57">
        <v>-0.31</v>
      </c>
    </row>
    <row r="145" spans="1:24">
      <c r="A145" s="202"/>
      <c r="B145" s="29" t="s">
        <v>23</v>
      </c>
      <c r="C145" s="39">
        <v>326416</v>
      </c>
      <c r="D145" s="36">
        <v>36.43</v>
      </c>
      <c r="E145" s="39">
        <v>63594745</v>
      </c>
      <c r="F145" s="57">
        <v>26.69</v>
      </c>
      <c r="G145" s="57">
        <v>4.1399999999999997</v>
      </c>
      <c r="H145" s="57">
        <v>4899.2299999999996</v>
      </c>
      <c r="I145" s="29">
        <v>318</v>
      </c>
      <c r="J145" s="36">
        <v>14.69</v>
      </c>
      <c r="K145" s="29">
        <v>3</v>
      </c>
      <c r="L145" s="57">
        <v>23.24</v>
      </c>
      <c r="M145" s="57">
        <v>29.31</v>
      </c>
      <c r="N145" s="57">
        <v>18.75</v>
      </c>
      <c r="O145" s="57">
        <v>4161.1499999999996</v>
      </c>
      <c r="P145" s="57">
        <v>169.9</v>
      </c>
      <c r="Q145" s="57">
        <v>1.04</v>
      </c>
      <c r="R145" s="57">
        <v>0.53</v>
      </c>
      <c r="S145" s="57">
        <v>194.83</v>
      </c>
      <c r="T145" s="57">
        <v>25.06</v>
      </c>
      <c r="U145" s="57">
        <v>-0.23</v>
      </c>
      <c r="V145" s="57">
        <v>-0.3</v>
      </c>
    </row>
    <row r="146" spans="1:24">
      <c r="A146" s="202"/>
      <c r="B146" s="29" t="s">
        <v>24</v>
      </c>
      <c r="C146" s="39">
        <v>204362</v>
      </c>
      <c r="D146" s="36">
        <v>22.81</v>
      </c>
      <c r="E146" s="39">
        <v>57816995</v>
      </c>
      <c r="F146" s="57">
        <v>24.27</v>
      </c>
      <c r="G146" s="57">
        <v>4.0999999999999996</v>
      </c>
      <c r="H146" s="57">
        <v>8100.52</v>
      </c>
      <c r="I146" s="29">
        <v>488</v>
      </c>
      <c r="J146" s="36">
        <v>19.670000000000002</v>
      </c>
      <c r="K146" s="29">
        <v>3</v>
      </c>
      <c r="L146" s="57">
        <v>33.4</v>
      </c>
      <c r="M146" s="57">
        <v>33.31</v>
      </c>
      <c r="N146" s="57">
        <v>22.5</v>
      </c>
      <c r="O146" s="57">
        <v>6164.02</v>
      </c>
      <c r="P146" s="57">
        <v>244.48</v>
      </c>
      <c r="Q146" s="57">
        <v>0.89</v>
      </c>
      <c r="R146" s="57">
        <v>0.48</v>
      </c>
      <c r="S146" s="57">
        <v>282.91000000000003</v>
      </c>
      <c r="T146" s="57">
        <v>25.12</v>
      </c>
      <c r="U146" s="57">
        <v>-0.19</v>
      </c>
      <c r="V146" s="57">
        <v>-0.26</v>
      </c>
    </row>
    <row r="147" spans="1:24">
      <c r="A147" s="202"/>
      <c r="B147" s="29" t="s">
        <v>25</v>
      </c>
      <c r="C147" s="39">
        <v>141425</v>
      </c>
      <c r="D147" s="36">
        <v>15.79</v>
      </c>
      <c r="E147" s="39">
        <v>60285771</v>
      </c>
      <c r="F147" s="57">
        <v>25.3</v>
      </c>
      <c r="G147" s="57">
        <v>4.1500000000000004</v>
      </c>
      <c r="H147" s="57">
        <v>10319.24</v>
      </c>
      <c r="I147" s="29">
        <v>690</v>
      </c>
      <c r="J147" s="36">
        <v>23.22</v>
      </c>
      <c r="K147" s="29">
        <v>4</v>
      </c>
      <c r="L147" s="57">
        <v>40.020000000000003</v>
      </c>
      <c r="M147" s="57">
        <v>37.72</v>
      </c>
      <c r="N147" s="57">
        <v>26.43</v>
      </c>
      <c r="O147" s="57">
        <v>9229.64</v>
      </c>
      <c r="P147" s="57">
        <v>327.23</v>
      </c>
      <c r="Q147" s="57">
        <v>1</v>
      </c>
      <c r="R147" s="57">
        <v>0.5</v>
      </c>
      <c r="S147" s="57">
        <v>426.27</v>
      </c>
      <c r="T147" s="57">
        <v>37.01</v>
      </c>
      <c r="U147" s="57">
        <v>-0.15</v>
      </c>
      <c r="V147" s="57">
        <v>-0.24</v>
      </c>
    </row>
    <row r="148" spans="1:24">
      <c r="A148" s="202"/>
      <c r="B148" s="29" t="s">
        <v>26</v>
      </c>
      <c r="C148" s="39">
        <v>83230</v>
      </c>
      <c r="D148" s="36">
        <v>9.2899999999999991</v>
      </c>
      <c r="E148" s="39">
        <v>33385334</v>
      </c>
      <c r="F148" s="57">
        <v>14.01</v>
      </c>
      <c r="G148" s="57">
        <v>4.26</v>
      </c>
      <c r="H148" s="57">
        <v>12223.57</v>
      </c>
      <c r="I148" s="29">
        <v>588</v>
      </c>
      <c r="J148" s="36">
        <v>26.37</v>
      </c>
      <c r="K148" s="29">
        <v>4</v>
      </c>
      <c r="L148" s="57">
        <v>45.01</v>
      </c>
      <c r="M148" s="57">
        <v>45.59</v>
      </c>
      <c r="N148" s="57">
        <v>30</v>
      </c>
      <c r="O148" s="57">
        <v>9220.85</v>
      </c>
      <c r="P148" s="57">
        <v>307.39999999999998</v>
      </c>
      <c r="Q148" s="57">
        <v>1.1100000000000001</v>
      </c>
      <c r="R148" s="57">
        <v>0.47</v>
      </c>
      <c r="S148" s="57">
        <v>401.12</v>
      </c>
      <c r="T148" s="57">
        <v>34.85</v>
      </c>
      <c r="U148" s="57">
        <v>-0.16</v>
      </c>
      <c r="V148" s="57">
        <v>-0.25</v>
      </c>
    </row>
    <row r="149" spans="1:24">
      <c r="A149" s="202"/>
      <c r="B149" s="29" t="s">
        <v>27</v>
      </c>
      <c r="C149" s="39">
        <v>22994</v>
      </c>
      <c r="D149" s="36">
        <v>2.57</v>
      </c>
      <c r="E149" s="39">
        <v>11187121</v>
      </c>
      <c r="F149" s="57">
        <v>4.7</v>
      </c>
      <c r="G149" s="57">
        <v>4.7699999999999996</v>
      </c>
      <c r="H149" s="57">
        <v>12551.48</v>
      </c>
      <c r="I149" s="29">
        <v>815</v>
      </c>
      <c r="J149" s="36">
        <v>32.5</v>
      </c>
      <c r="K149" s="29">
        <v>7</v>
      </c>
      <c r="L149" s="57">
        <v>54.66</v>
      </c>
      <c r="M149" s="57">
        <v>40.22</v>
      </c>
      <c r="N149" s="57">
        <v>24.81</v>
      </c>
      <c r="O149" s="57">
        <v>9238.5400000000009</v>
      </c>
      <c r="P149" s="57">
        <v>361.75</v>
      </c>
      <c r="Q149" s="57">
        <v>0.7</v>
      </c>
      <c r="R149" s="57">
        <v>0.49</v>
      </c>
      <c r="S149" s="57">
        <v>486.53</v>
      </c>
      <c r="T149" s="57">
        <v>40.17</v>
      </c>
      <c r="U149" s="57">
        <v>-0.14000000000000001</v>
      </c>
      <c r="V149" s="57">
        <v>-0.21</v>
      </c>
    </row>
    <row r="150" spans="1:24">
      <c r="A150" s="202"/>
      <c r="B150" s="29" t="s">
        <v>28</v>
      </c>
      <c r="C150" s="39">
        <v>4524</v>
      </c>
      <c r="D150" s="36">
        <v>0.5</v>
      </c>
      <c r="E150" s="39">
        <v>1325043</v>
      </c>
      <c r="F150" s="57">
        <v>0.56000000000000005</v>
      </c>
      <c r="G150" s="57">
        <v>4.3600000000000003</v>
      </c>
      <c r="H150" s="57">
        <v>10375.799999999999</v>
      </c>
      <c r="I150" s="29">
        <v>1294</v>
      </c>
      <c r="J150" s="36">
        <v>28.61</v>
      </c>
      <c r="K150" s="29">
        <v>2</v>
      </c>
      <c r="L150" s="57">
        <v>47.85</v>
      </c>
      <c r="M150" s="57">
        <v>50.66</v>
      </c>
      <c r="N150" s="57">
        <v>40.5</v>
      </c>
      <c r="O150" s="57">
        <v>5053.8599999999997</v>
      </c>
      <c r="P150" s="57">
        <v>470.6</v>
      </c>
      <c r="Q150" s="57">
        <v>1.61</v>
      </c>
      <c r="R150" s="57">
        <v>0.5</v>
      </c>
      <c r="S150" s="57">
        <v>292.87</v>
      </c>
      <c r="T150" s="57">
        <v>14.2</v>
      </c>
      <c r="U150" s="57">
        <v>-7.0000000000000007E-2</v>
      </c>
      <c r="V150" s="57">
        <v>-0.2</v>
      </c>
    </row>
    <row r="151" spans="1:24" s="9" customFormat="1">
      <c r="A151" s="202"/>
      <c r="B151" s="78" t="s">
        <v>150</v>
      </c>
      <c r="C151" s="79">
        <v>895895</v>
      </c>
      <c r="D151" s="80">
        <v>100</v>
      </c>
      <c r="E151" s="79">
        <v>238254055</v>
      </c>
      <c r="F151" s="85">
        <v>100</v>
      </c>
      <c r="G151" s="85">
        <v>4.18</v>
      </c>
      <c r="H151" s="85">
        <v>7117.27</v>
      </c>
      <c r="I151" s="78">
        <v>380</v>
      </c>
      <c r="J151" s="80">
        <v>18.21</v>
      </c>
      <c r="K151" s="78">
        <v>3</v>
      </c>
      <c r="L151" s="85">
        <v>30.14</v>
      </c>
      <c r="M151" s="85">
        <v>33.119999999999997</v>
      </c>
      <c r="N151" s="85">
        <v>21.75</v>
      </c>
      <c r="O151" s="85">
        <v>5724.33</v>
      </c>
      <c r="P151" s="85">
        <v>201.2</v>
      </c>
      <c r="Q151" s="85">
        <v>1.01</v>
      </c>
      <c r="R151" s="85">
        <v>0.5</v>
      </c>
      <c r="S151" s="85">
        <v>265.94</v>
      </c>
      <c r="T151" s="85">
        <v>25.74</v>
      </c>
      <c r="U151" s="85">
        <v>-0.2</v>
      </c>
      <c r="V151" s="85">
        <v>-0.28000000000000003</v>
      </c>
      <c r="X151" s="11"/>
    </row>
    <row r="152" spans="1:24">
      <c r="A152" s="29"/>
      <c r="B152" s="29"/>
      <c r="C152" s="39"/>
      <c r="D152" s="36"/>
      <c r="E152" s="39"/>
      <c r="F152" s="57"/>
      <c r="G152" s="57"/>
      <c r="H152" s="57"/>
      <c r="I152" s="29"/>
      <c r="J152" s="36"/>
      <c r="K152" s="29"/>
      <c r="L152" s="57"/>
      <c r="M152" s="57"/>
      <c r="N152" s="57"/>
      <c r="O152" s="57"/>
      <c r="P152" s="57"/>
      <c r="Q152" s="57"/>
      <c r="R152" s="57"/>
      <c r="S152" s="57"/>
      <c r="T152" s="57"/>
      <c r="U152" s="57"/>
      <c r="V152" s="57"/>
    </row>
    <row r="153" spans="1:24">
      <c r="A153" s="202" t="s">
        <v>256</v>
      </c>
      <c r="B153" s="29" t="s">
        <v>21</v>
      </c>
      <c r="C153" s="39">
        <v>24012</v>
      </c>
      <c r="D153" s="36">
        <v>5.73</v>
      </c>
      <c r="E153" s="39">
        <v>234734.8</v>
      </c>
      <c r="F153" s="57">
        <v>3.49</v>
      </c>
      <c r="G153" s="57">
        <v>4.59</v>
      </c>
      <c r="H153" s="57">
        <v>65.19</v>
      </c>
      <c r="I153" s="29">
        <v>11</v>
      </c>
      <c r="J153" s="36">
        <v>2.17</v>
      </c>
      <c r="K153" s="29">
        <v>1</v>
      </c>
      <c r="L153" s="57">
        <v>2.4900000000000002</v>
      </c>
      <c r="M153" s="57">
        <v>30.03</v>
      </c>
      <c r="N153" s="57">
        <v>15</v>
      </c>
      <c r="O153" s="57">
        <v>78.59</v>
      </c>
      <c r="P153" s="57">
        <v>7.5</v>
      </c>
      <c r="Q153" s="57">
        <v>1.19</v>
      </c>
      <c r="R153" s="57">
        <v>0.96</v>
      </c>
      <c r="S153" s="57">
        <v>9.7799999999999994</v>
      </c>
      <c r="T153" s="57">
        <v>2</v>
      </c>
      <c r="U153" s="57">
        <v>-0.46</v>
      </c>
      <c r="V153" s="57">
        <v>-0.45</v>
      </c>
    </row>
    <row r="154" spans="1:24">
      <c r="A154" s="202"/>
      <c r="B154" s="29" t="s">
        <v>22</v>
      </c>
      <c r="C154" s="39">
        <v>47869</v>
      </c>
      <c r="D154" s="36">
        <v>11.43</v>
      </c>
      <c r="E154" s="39">
        <v>807488.2</v>
      </c>
      <c r="F154" s="57">
        <v>12.01</v>
      </c>
      <c r="G154" s="57">
        <v>4.41</v>
      </c>
      <c r="H154" s="57">
        <v>123.74</v>
      </c>
      <c r="I154" s="29">
        <v>15</v>
      </c>
      <c r="J154" s="36">
        <v>2.77</v>
      </c>
      <c r="K154" s="29">
        <v>1</v>
      </c>
      <c r="L154" s="57">
        <v>3.55</v>
      </c>
      <c r="M154" s="57">
        <v>30.56</v>
      </c>
      <c r="N154" s="57">
        <v>15</v>
      </c>
      <c r="O154" s="57">
        <v>177.3</v>
      </c>
      <c r="P154" s="57">
        <v>10.99</v>
      </c>
      <c r="Q154" s="57">
        <v>1.22</v>
      </c>
      <c r="R154" s="57">
        <v>0.92</v>
      </c>
      <c r="S154" s="57">
        <v>16.87</v>
      </c>
      <c r="T154" s="57">
        <v>3.8</v>
      </c>
      <c r="U154" s="57">
        <v>-0.44</v>
      </c>
      <c r="V154" s="57">
        <v>-0.46</v>
      </c>
    </row>
    <row r="155" spans="1:24">
      <c r="A155" s="202"/>
      <c r="B155" s="29" t="s">
        <v>23</v>
      </c>
      <c r="C155" s="39">
        <v>174237</v>
      </c>
      <c r="D155" s="36">
        <v>41.59</v>
      </c>
      <c r="E155" s="39">
        <v>3635093.6</v>
      </c>
      <c r="F155" s="57">
        <v>54.06</v>
      </c>
      <c r="G155" s="57">
        <v>4.1500000000000004</v>
      </c>
      <c r="H155" s="57">
        <v>191.74</v>
      </c>
      <c r="I155" s="29">
        <v>14</v>
      </c>
      <c r="J155" s="36">
        <v>3.05</v>
      </c>
      <c r="K155" s="29">
        <v>1</v>
      </c>
      <c r="L155" s="57">
        <v>3.68</v>
      </c>
      <c r="M155" s="57">
        <v>37.54</v>
      </c>
      <c r="N155" s="57">
        <v>15</v>
      </c>
      <c r="O155" s="57">
        <v>218.44</v>
      </c>
      <c r="P155" s="57">
        <v>10</v>
      </c>
      <c r="Q155" s="57">
        <v>1.19</v>
      </c>
      <c r="R155" s="57">
        <v>0.82</v>
      </c>
      <c r="S155" s="57">
        <v>20.86</v>
      </c>
      <c r="T155" s="57">
        <v>3</v>
      </c>
      <c r="U155" s="57">
        <v>-0.42</v>
      </c>
      <c r="V155" s="57">
        <v>-0.43</v>
      </c>
    </row>
    <row r="156" spans="1:24">
      <c r="A156" s="202"/>
      <c r="B156" s="29" t="s">
        <v>24</v>
      </c>
      <c r="C156" s="39">
        <v>90217</v>
      </c>
      <c r="D156" s="36">
        <v>21.53</v>
      </c>
      <c r="E156" s="39">
        <v>169318.2</v>
      </c>
      <c r="F156" s="57">
        <v>2.52</v>
      </c>
      <c r="G156" s="57">
        <v>4.13</v>
      </c>
      <c r="H156" s="57">
        <v>213.96</v>
      </c>
      <c r="I156" s="29">
        <v>17</v>
      </c>
      <c r="J156" s="36">
        <v>3.6</v>
      </c>
      <c r="K156" s="29">
        <v>1</v>
      </c>
      <c r="L156" s="57">
        <v>4.45</v>
      </c>
      <c r="M156" s="57">
        <v>44.91</v>
      </c>
      <c r="N156" s="57">
        <v>22.13</v>
      </c>
      <c r="O156" s="57">
        <v>215.71</v>
      </c>
      <c r="P156" s="57">
        <v>11</v>
      </c>
      <c r="Q156" s="57">
        <v>1.1499999999999999</v>
      </c>
      <c r="R156" s="57">
        <v>0.67</v>
      </c>
      <c r="S156" s="57">
        <v>1.88</v>
      </c>
      <c r="T156" s="57">
        <v>2.7</v>
      </c>
      <c r="U156" s="57">
        <v>-0.4</v>
      </c>
      <c r="V156" s="57">
        <v>-0.39</v>
      </c>
    </row>
    <row r="157" spans="1:24">
      <c r="A157" s="202"/>
      <c r="B157" s="29" t="s">
        <v>25</v>
      </c>
      <c r="C157" s="39">
        <v>50418</v>
      </c>
      <c r="D157" s="36">
        <v>12.03</v>
      </c>
      <c r="E157" s="39">
        <v>868296.4</v>
      </c>
      <c r="F157" s="57">
        <v>12.91</v>
      </c>
      <c r="G157" s="57">
        <v>4.4800000000000004</v>
      </c>
      <c r="H157" s="57">
        <v>288.43</v>
      </c>
      <c r="I157" s="29">
        <v>16</v>
      </c>
      <c r="J157" s="36">
        <v>3.5</v>
      </c>
      <c r="K157" s="29">
        <v>1</v>
      </c>
      <c r="L157" s="57">
        <v>4.3499999999999996</v>
      </c>
      <c r="M157" s="57">
        <v>52.31</v>
      </c>
      <c r="N157" s="57">
        <v>25</v>
      </c>
      <c r="O157" s="57">
        <v>188.69</v>
      </c>
      <c r="P157" s="57">
        <v>10</v>
      </c>
      <c r="Q157" s="57">
        <v>1.06</v>
      </c>
      <c r="R157" s="57">
        <v>0.75</v>
      </c>
      <c r="S157" s="57">
        <v>17.22</v>
      </c>
      <c r="T157" s="57">
        <v>2</v>
      </c>
      <c r="U157" s="57">
        <v>-0.37</v>
      </c>
      <c r="V157" s="57">
        <v>-0.36</v>
      </c>
    </row>
    <row r="158" spans="1:24">
      <c r="A158" s="202"/>
      <c r="B158" s="29" t="s">
        <v>26</v>
      </c>
      <c r="C158" s="39">
        <v>24937</v>
      </c>
      <c r="D158" s="36">
        <v>5.95</v>
      </c>
      <c r="E158" s="39">
        <v>484037.7</v>
      </c>
      <c r="F158" s="57">
        <v>7.2</v>
      </c>
      <c r="G158" s="57">
        <v>4.7</v>
      </c>
      <c r="H158" s="57">
        <v>246.64</v>
      </c>
      <c r="I158" s="29">
        <v>16</v>
      </c>
      <c r="J158" s="36">
        <v>3.58</v>
      </c>
      <c r="K158" s="29">
        <v>1</v>
      </c>
      <c r="L158" s="57">
        <v>4.2300000000000004</v>
      </c>
      <c r="M158" s="57">
        <v>57.26</v>
      </c>
      <c r="N158" s="57">
        <v>27.86</v>
      </c>
      <c r="O158" s="57">
        <v>323.22000000000003</v>
      </c>
      <c r="P158" s="57">
        <v>10</v>
      </c>
      <c r="Q158" s="57">
        <v>1.34</v>
      </c>
      <c r="R158" s="57">
        <v>0.71</v>
      </c>
      <c r="S158" s="57">
        <v>19.41</v>
      </c>
      <c r="T158" s="57">
        <v>3</v>
      </c>
      <c r="U158" s="57">
        <v>-0.44</v>
      </c>
      <c r="V158" s="57">
        <v>-0.44</v>
      </c>
    </row>
    <row r="159" spans="1:24">
      <c r="A159" s="202"/>
      <c r="B159" s="29" t="s">
        <v>27</v>
      </c>
      <c r="C159" s="39">
        <v>5367</v>
      </c>
      <c r="D159" s="36">
        <v>1.28</v>
      </c>
      <c r="E159" s="39">
        <v>195035.9</v>
      </c>
      <c r="F159" s="57">
        <v>2.9</v>
      </c>
      <c r="G159" s="57">
        <v>4.88</v>
      </c>
      <c r="H159" s="57">
        <v>355.56</v>
      </c>
      <c r="I159" s="29">
        <v>19</v>
      </c>
      <c r="J159" s="36">
        <v>4.67</v>
      </c>
      <c r="K159" s="29">
        <v>1</v>
      </c>
      <c r="L159" s="57">
        <v>6.11</v>
      </c>
      <c r="M159" s="57">
        <v>52.66</v>
      </c>
      <c r="N159" s="57">
        <v>30</v>
      </c>
      <c r="O159" s="57">
        <v>295.77</v>
      </c>
      <c r="P159" s="57">
        <v>7.5</v>
      </c>
      <c r="Q159" s="57">
        <v>0.75</v>
      </c>
      <c r="R159" s="57">
        <v>0.5</v>
      </c>
      <c r="S159" s="57">
        <v>36.340000000000003</v>
      </c>
      <c r="T159" s="57">
        <v>2.04</v>
      </c>
      <c r="U159" s="57">
        <v>-0.35</v>
      </c>
      <c r="V159" s="57">
        <v>-0.36</v>
      </c>
    </row>
    <row r="160" spans="1:24">
      <c r="A160" s="202"/>
      <c r="B160" s="29" t="s">
        <v>28</v>
      </c>
      <c r="C160" s="39">
        <v>1922</v>
      </c>
      <c r="D160" s="36">
        <v>0.46</v>
      </c>
      <c r="E160" s="39">
        <v>329885.59999999998</v>
      </c>
      <c r="F160" s="57">
        <v>4.91</v>
      </c>
      <c r="G160" s="57">
        <v>4.8099999999999996</v>
      </c>
      <c r="H160" s="57">
        <v>81.73</v>
      </c>
      <c r="I160" s="29">
        <v>7</v>
      </c>
      <c r="J160" s="36">
        <v>2.97</v>
      </c>
      <c r="K160" s="29">
        <v>1</v>
      </c>
      <c r="L160" s="57">
        <v>3.43</v>
      </c>
      <c r="M160" s="57">
        <v>42.9</v>
      </c>
      <c r="N160" s="57">
        <v>15</v>
      </c>
      <c r="O160" s="57">
        <v>422.59</v>
      </c>
      <c r="P160" s="57">
        <v>4</v>
      </c>
      <c r="Q160" s="57">
        <v>1.35</v>
      </c>
      <c r="R160" s="57">
        <v>1</v>
      </c>
      <c r="S160" s="57">
        <v>171.65</v>
      </c>
      <c r="T160" s="57">
        <v>4</v>
      </c>
      <c r="U160" s="57">
        <v>-0.53</v>
      </c>
      <c r="V160" s="57">
        <v>-0.63</v>
      </c>
    </row>
    <row r="161" spans="1:24" s="9" customFormat="1">
      <c r="A161" s="202"/>
      <c r="B161" s="78" t="s">
        <v>150</v>
      </c>
      <c r="C161" s="79">
        <v>418979</v>
      </c>
      <c r="D161" s="80">
        <v>100</v>
      </c>
      <c r="E161" s="79">
        <v>6723890.4000000004</v>
      </c>
      <c r="F161" s="85">
        <v>100</v>
      </c>
      <c r="G161" s="85">
        <v>4.28</v>
      </c>
      <c r="H161" s="85">
        <v>198</v>
      </c>
      <c r="I161" s="78">
        <v>15</v>
      </c>
      <c r="J161" s="80">
        <v>3.19</v>
      </c>
      <c r="K161" s="78">
        <v>1</v>
      </c>
      <c r="L161" s="85">
        <v>3.91</v>
      </c>
      <c r="M161" s="85">
        <v>41.07</v>
      </c>
      <c r="N161" s="85">
        <v>15</v>
      </c>
      <c r="O161" s="85">
        <v>209.72</v>
      </c>
      <c r="P161" s="85">
        <v>10</v>
      </c>
      <c r="Q161" s="85">
        <v>1.17</v>
      </c>
      <c r="R161" s="85">
        <v>0.77</v>
      </c>
      <c r="S161" s="85">
        <v>16.05</v>
      </c>
      <c r="T161" s="85">
        <v>3</v>
      </c>
      <c r="U161" s="85">
        <v>-0.41</v>
      </c>
      <c r="V161" s="85">
        <v>-0.42</v>
      </c>
      <c r="X161" s="11"/>
    </row>
    <row r="162" spans="1:24">
      <c r="A162" s="29"/>
      <c r="B162" s="29"/>
      <c r="C162" s="39"/>
      <c r="D162" s="36"/>
      <c r="E162" s="39"/>
      <c r="F162" s="57"/>
      <c r="G162" s="57"/>
      <c r="H162" s="57"/>
      <c r="I162" s="29"/>
      <c r="J162" s="36"/>
      <c r="K162" s="29"/>
      <c r="L162" s="57"/>
      <c r="M162" s="57"/>
      <c r="N162" s="57"/>
      <c r="O162" s="57"/>
      <c r="P162" s="57"/>
      <c r="Q162" s="57"/>
      <c r="R162" s="57"/>
      <c r="S162" s="57"/>
      <c r="T162" s="57"/>
      <c r="U162" s="57"/>
      <c r="V162" s="57"/>
    </row>
    <row r="163" spans="1:24">
      <c r="A163" s="202" t="s">
        <v>257</v>
      </c>
      <c r="B163" s="29" t="s">
        <v>21</v>
      </c>
      <c r="C163" s="39">
        <v>12542</v>
      </c>
      <c r="D163" s="36">
        <v>6.49</v>
      </c>
      <c r="E163" s="39">
        <v>170254.69</v>
      </c>
      <c r="F163" s="57">
        <v>5.4</v>
      </c>
      <c r="G163" s="57">
        <v>4.8499999999999996</v>
      </c>
      <c r="H163" s="57">
        <v>74.739999999999995</v>
      </c>
      <c r="I163" s="29">
        <v>24</v>
      </c>
      <c r="J163" s="36">
        <v>2.4700000000000002</v>
      </c>
      <c r="K163" s="29">
        <v>1</v>
      </c>
      <c r="L163" s="57">
        <v>2.97</v>
      </c>
      <c r="M163" s="57">
        <v>35.869999999999997</v>
      </c>
      <c r="N163" s="57">
        <v>15</v>
      </c>
      <c r="O163" s="57">
        <v>82.43</v>
      </c>
      <c r="P163" s="57">
        <v>13</v>
      </c>
      <c r="Q163" s="57">
        <v>1.04</v>
      </c>
      <c r="R163" s="57">
        <v>1</v>
      </c>
      <c r="S163" s="57">
        <v>13.58</v>
      </c>
      <c r="T163" s="57">
        <v>4.5</v>
      </c>
      <c r="U163" s="57">
        <v>-0.47</v>
      </c>
      <c r="V163" s="57">
        <v>-0.49</v>
      </c>
    </row>
    <row r="164" spans="1:24">
      <c r="A164" s="202"/>
      <c r="B164" s="29" t="s">
        <v>22</v>
      </c>
      <c r="C164" s="39">
        <v>20567</v>
      </c>
      <c r="D164" s="36">
        <v>10.64</v>
      </c>
      <c r="E164" s="39">
        <v>327664.13</v>
      </c>
      <c r="F164" s="57">
        <v>10.39</v>
      </c>
      <c r="G164" s="57">
        <v>4.58</v>
      </c>
      <c r="H164" s="57">
        <v>108.01</v>
      </c>
      <c r="I164" s="29">
        <v>18</v>
      </c>
      <c r="J164" s="36">
        <v>2.62</v>
      </c>
      <c r="K164" s="29">
        <v>1</v>
      </c>
      <c r="L164" s="57">
        <v>3.15</v>
      </c>
      <c r="M164" s="57">
        <v>35.619999999999997</v>
      </c>
      <c r="N164" s="57">
        <v>22.5</v>
      </c>
      <c r="O164" s="57">
        <v>157.31</v>
      </c>
      <c r="P164" s="57">
        <v>11.9</v>
      </c>
      <c r="Q164" s="57">
        <v>1.3</v>
      </c>
      <c r="R164" s="57">
        <v>1</v>
      </c>
      <c r="S164" s="57">
        <v>15.93</v>
      </c>
      <c r="T164" s="57">
        <v>3.9</v>
      </c>
      <c r="U164" s="57">
        <v>-0.4</v>
      </c>
      <c r="V164" s="57">
        <v>-0.45</v>
      </c>
    </row>
    <row r="165" spans="1:24">
      <c r="A165" s="202"/>
      <c r="B165" s="29" t="s">
        <v>23</v>
      </c>
      <c r="C165" s="39">
        <v>83315</v>
      </c>
      <c r="D165" s="36">
        <v>43.11</v>
      </c>
      <c r="E165" s="39">
        <v>1890690.87</v>
      </c>
      <c r="F165" s="57">
        <v>59.97</v>
      </c>
      <c r="G165" s="57">
        <v>4.1900000000000004</v>
      </c>
      <c r="H165" s="57">
        <v>182.75</v>
      </c>
      <c r="I165" s="29">
        <v>19</v>
      </c>
      <c r="J165" s="36">
        <v>3.29</v>
      </c>
      <c r="K165" s="29">
        <v>1</v>
      </c>
      <c r="L165" s="57">
        <v>3.93</v>
      </c>
      <c r="M165" s="57">
        <v>41.3</v>
      </c>
      <c r="N165" s="57">
        <v>26.07</v>
      </c>
      <c r="O165" s="57">
        <v>212.95</v>
      </c>
      <c r="P165" s="57">
        <v>14</v>
      </c>
      <c r="Q165" s="57">
        <v>1.2</v>
      </c>
      <c r="R165" s="57">
        <v>0.98</v>
      </c>
      <c r="S165" s="57">
        <v>22.69</v>
      </c>
      <c r="T165" s="57">
        <v>4</v>
      </c>
      <c r="U165" s="57">
        <v>-0.4</v>
      </c>
      <c r="V165" s="57">
        <v>-0.41</v>
      </c>
    </row>
    <row r="166" spans="1:24">
      <c r="A166" s="202"/>
      <c r="B166" s="29" t="s">
        <v>24</v>
      </c>
      <c r="C166" s="39">
        <v>44133</v>
      </c>
      <c r="D166" s="36">
        <v>22.84</v>
      </c>
      <c r="E166" s="39">
        <v>-425023.2</v>
      </c>
      <c r="F166" s="57">
        <v>-13.48</v>
      </c>
      <c r="G166" s="57">
        <v>4.25</v>
      </c>
      <c r="H166" s="57">
        <v>249.81</v>
      </c>
      <c r="I166" s="29">
        <v>22</v>
      </c>
      <c r="J166" s="36">
        <v>3.52</v>
      </c>
      <c r="K166" s="29">
        <v>1</v>
      </c>
      <c r="L166" s="57">
        <v>4.57</v>
      </c>
      <c r="M166" s="57">
        <v>53.44</v>
      </c>
      <c r="N166" s="57">
        <v>30</v>
      </c>
      <c r="O166" s="57">
        <v>248.61</v>
      </c>
      <c r="P166" s="57">
        <v>14.4</v>
      </c>
      <c r="Q166" s="57">
        <v>1.2</v>
      </c>
      <c r="R166" s="57">
        <v>0.83</v>
      </c>
      <c r="S166" s="57">
        <v>-9.6300000000000008</v>
      </c>
      <c r="T166" s="57">
        <v>3.6</v>
      </c>
      <c r="U166" s="57">
        <v>-0.41</v>
      </c>
      <c r="V166" s="57">
        <v>-0.41</v>
      </c>
    </row>
    <row r="167" spans="1:24">
      <c r="A167" s="202"/>
      <c r="B167" s="29" t="s">
        <v>25</v>
      </c>
      <c r="C167" s="39">
        <v>20708</v>
      </c>
      <c r="D167" s="36">
        <v>10.72</v>
      </c>
      <c r="E167" s="39">
        <v>525991.12</v>
      </c>
      <c r="F167" s="57">
        <v>16.68</v>
      </c>
      <c r="G167" s="57">
        <v>4.63</v>
      </c>
      <c r="H167" s="57">
        <v>415.73</v>
      </c>
      <c r="I167" s="29">
        <v>20</v>
      </c>
      <c r="J167" s="36">
        <v>3.88</v>
      </c>
      <c r="K167" s="29">
        <v>1</v>
      </c>
      <c r="L167" s="57">
        <v>5.28</v>
      </c>
      <c r="M167" s="57">
        <v>57.5</v>
      </c>
      <c r="N167" s="57">
        <v>30</v>
      </c>
      <c r="O167" s="57">
        <v>273.79000000000002</v>
      </c>
      <c r="P167" s="57">
        <v>14</v>
      </c>
      <c r="Q167" s="57">
        <v>1.1100000000000001</v>
      </c>
      <c r="R167" s="57">
        <v>0.99</v>
      </c>
      <c r="S167" s="57">
        <v>25.4</v>
      </c>
      <c r="T167" s="57">
        <v>3</v>
      </c>
      <c r="U167" s="57">
        <v>-0.33</v>
      </c>
      <c r="V167" s="57">
        <v>-0.36</v>
      </c>
    </row>
    <row r="168" spans="1:24">
      <c r="A168" s="202"/>
      <c r="B168" s="29" t="s">
        <v>26</v>
      </c>
      <c r="C168" s="39">
        <v>8348</v>
      </c>
      <c r="D168" s="36">
        <v>4.32</v>
      </c>
      <c r="E168" s="39">
        <v>239442.1</v>
      </c>
      <c r="F168" s="57">
        <v>7.59</v>
      </c>
      <c r="G168" s="57">
        <v>4.9000000000000004</v>
      </c>
      <c r="H168" s="57">
        <v>371.91</v>
      </c>
      <c r="I168" s="29">
        <v>19</v>
      </c>
      <c r="J168" s="36">
        <v>4.5199999999999996</v>
      </c>
      <c r="K168" s="29">
        <v>1</v>
      </c>
      <c r="L168" s="57">
        <v>5.73</v>
      </c>
      <c r="M168" s="57">
        <v>55.83</v>
      </c>
      <c r="N168" s="57">
        <v>30</v>
      </c>
      <c r="O168" s="57">
        <v>352.69</v>
      </c>
      <c r="P168" s="57">
        <v>15</v>
      </c>
      <c r="Q168" s="57">
        <v>1.02</v>
      </c>
      <c r="R168" s="57">
        <v>0.88</v>
      </c>
      <c r="S168" s="57">
        <v>28.68</v>
      </c>
      <c r="T168" s="57">
        <v>4</v>
      </c>
      <c r="U168" s="57">
        <v>-0.5</v>
      </c>
      <c r="V168" s="57">
        <v>-0.48</v>
      </c>
    </row>
    <row r="169" spans="1:24">
      <c r="A169" s="202"/>
      <c r="B169" s="29" t="s">
        <v>27</v>
      </c>
      <c r="C169" s="39">
        <v>2289</v>
      </c>
      <c r="D169" s="36">
        <v>1.18</v>
      </c>
      <c r="E169" s="39">
        <v>96151.95</v>
      </c>
      <c r="F169" s="57">
        <v>3.05</v>
      </c>
      <c r="G169" s="57">
        <v>4.57</v>
      </c>
      <c r="H169" s="57">
        <v>253.9</v>
      </c>
      <c r="I169" s="29">
        <v>23</v>
      </c>
      <c r="J169" s="36">
        <v>3.96</v>
      </c>
      <c r="K169" s="29">
        <v>1</v>
      </c>
      <c r="L169" s="57">
        <v>4.5999999999999996</v>
      </c>
      <c r="M169" s="57">
        <v>48.99</v>
      </c>
      <c r="N169" s="57">
        <v>30</v>
      </c>
      <c r="O169" s="57">
        <v>384.18</v>
      </c>
      <c r="P169" s="57">
        <v>10.199999999999999</v>
      </c>
      <c r="Q169" s="57">
        <v>0.8</v>
      </c>
      <c r="R169" s="57">
        <v>0.72</v>
      </c>
      <c r="S169" s="57">
        <v>42.01</v>
      </c>
      <c r="T169" s="57">
        <v>3</v>
      </c>
      <c r="U169" s="57">
        <v>-0.35</v>
      </c>
      <c r="V169" s="57">
        <v>-0.38</v>
      </c>
    </row>
    <row r="170" spans="1:24">
      <c r="A170" s="202"/>
      <c r="B170" s="29" t="s">
        <v>28</v>
      </c>
      <c r="C170" s="39">
        <v>1340</v>
      </c>
      <c r="D170" s="36">
        <v>0.69</v>
      </c>
      <c r="E170" s="39">
        <v>327754.07</v>
      </c>
      <c r="F170" s="57">
        <v>10.4</v>
      </c>
      <c r="G170" s="57">
        <v>4.63</v>
      </c>
      <c r="H170" s="57">
        <v>99.39</v>
      </c>
      <c r="I170" s="29">
        <v>4</v>
      </c>
      <c r="J170" s="36">
        <v>3.1</v>
      </c>
      <c r="K170" s="29">
        <v>1</v>
      </c>
      <c r="L170" s="57">
        <v>3.66</v>
      </c>
      <c r="M170" s="57">
        <v>49.54</v>
      </c>
      <c r="N170" s="57">
        <v>30</v>
      </c>
      <c r="O170" s="57">
        <v>595.52</v>
      </c>
      <c r="P170" s="57">
        <v>4</v>
      </c>
      <c r="Q170" s="57">
        <v>1.57</v>
      </c>
      <c r="R170" s="57">
        <v>1</v>
      </c>
      <c r="S170" s="57">
        <v>244.65</v>
      </c>
      <c r="T170" s="57">
        <v>4</v>
      </c>
      <c r="U170" s="57">
        <v>-1</v>
      </c>
      <c r="V170" s="57">
        <v>-0.75</v>
      </c>
    </row>
    <row r="171" spans="1:24" s="9" customFormat="1">
      <c r="A171" s="202"/>
      <c r="B171" s="78" t="s">
        <v>150</v>
      </c>
      <c r="C171" s="79">
        <v>193241</v>
      </c>
      <c r="D171" s="80">
        <v>100</v>
      </c>
      <c r="E171" s="79">
        <v>3152925.74</v>
      </c>
      <c r="F171" s="85">
        <v>100</v>
      </c>
      <c r="G171" s="85">
        <v>4.37</v>
      </c>
      <c r="H171" s="85">
        <v>216.5</v>
      </c>
      <c r="I171" s="78">
        <v>19</v>
      </c>
      <c r="J171" s="80">
        <v>3.34</v>
      </c>
      <c r="K171" s="78">
        <v>1</v>
      </c>
      <c r="L171" s="85">
        <v>4.16</v>
      </c>
      <c r="M171" s="85">
        <v>45.63</v>
      </c>
      <c r="N171" s="85">
        <v>27.5</v>
      </c>
      <c r="O171" s="85">
        <v>223.94</v>
      </c>
      <c r="P171" s="85">
        <v>14</v>
      </c>
      <c r="Q171" s="85">
        <v>1.18</v>
      </c>
      <c r="R171" s="85">
        <v>0.96</v>
      </c>
      <c r="S171" s="85">
        <v>16.32</v>
      </c>
      <c r="T171" s="85">
        <v>3.8</v>
      </c>
      <c r="U171" s="85">
        <v>-0.41</v>
      </c>
      <c r="V171" s="85">
        <v>-0.42</v>
      </c>
      <c r="X171" s="11"/>
    </row>
    <row r="172" spans="1:24">
      <c r="A172" s="29"/>
      <c r="B172" s="29"/>
      <c r="C172" s="39"/>
      <c r="D172" s="36"/>
      <c r="E172" s="39"/>
      <c r="F172" s="57"/>
      <c r="G172" s="57"/>
      <c r="H172" s="57"/>
      <c r="I172" s="29"/>
      <c r="J172" s="36"/>
      <c r="K172" s="29"/>
      <c r="L172" s="57"/>
      <c r="M172" s="57"/>
      <c r="N172" s="57"/>
      <c r="O172" s="57"/>
      <c r="P172" s="57"/>
      <c r="Q172" s="57"/>
      <c r="R172" s="57"/>
      <c r="S172" s="57"/>
      <c r="T172" s="57"/>
      <c r="U172" s="57"/>
      <c r="V172" s="57"/>
    </row>
    <row r="173" spans="1:24">
      <c r="A173" s="202" t="s">
        <v>258</v>
      </c>
      <c r="B173" s="29" t="s">
        <v>21</v>
      </c>
      <c r="C173" s="39">
        <v>4399</v>
      </c>
      <c r="D173" s="36">
        <v>3.19</v>
      </c>
      <c r="E173" s="39">
        <v>35269.379999999997</v>
      </c>
      <c r="F173" s="57">
        <v>1.04</v>
      </c>
      <c r="G173" s="57">
        <v>3.82</v>
      </c>
      <c r="H173" s="57">
        <v>127.11</v>
      </c>
      <c r="I173" s="29">
        <v>28</v>
      </c>
      <c r="J173" s="36">
        <v>2.72</v>
      </c>
      <c r="K173" s="29">
        <v>2</v>
      </c>
      <c r="L173" s="57">
        <v>2.98</v>
      </c>
      <c r="M173" s="57">
        <v>47.33</v>
      </c>
      <c r="N173" s="57">
        <v>45</v>
      </c>
      <c r="O173" s="57">
        <v>170.68</v>
      </c>
      <c r="P173" s="57">
        <v>27.54</v>
      </c>
      <c r="Q173" s="57">
        <v>1.1000000000000001</v>
      </c>
      <c r="R173" s="57">
        <v>0.69</v>
      </c>
      <c r="S173" s="57">
        <v>8.02</v>
      </c>
      <c r="T173" s="57">
        <v>3</v>
      </c>
      <c r="U173" s="57">
        <v>-0.21</v>
      </c>
      <c r="V173" s="57">
        <v>-0.36</v>
      </c>
    </row>
    <row r="174" spans="1:24">
      <c r="A174" s="202"/>
      <c r="B174" s="29" t="s">
        <v>22</v>
      </c>
      <c r="C174" s="39">
        <v>14823</v>
      </c>
      <c r="D174" s="36">
        <v>10.74</v>
      </c>
      <c r="E174" s="39">
        <v>425419.18</v>
      </c>
      <c r="F174" s="57">
        <v>12.59</v>
      </c>
      <c r="G174" s="57">
        <v>4.12</v>
      </c>
      <c r="H174" s="57">
        <v>237.35</v>
      </c>
      <c r="I174" s="29">
        <v>33</v>
      </c>
      <c r="J174" s="36">
        <v>4.1100000000000003</v>
      </c>
      <c r="K174" s="29">
        <v>1</v>
      </c>
      <c r="L174" s="57">
        <v>5.88</v>
      </c>
      <c r="M174" s="57">
        <v>42.94</v>
      </c>
      <c r="N174" s="57">
        <v>30</v>
      </c>
      <c r="O174" s="57">
        <v>340.48</v>
      </c>
      <c r="P174" s="57">
        <v>17.5</v>
      </c>
      <c r="Q174" s="57">
        <v>1.1399999999999999</v>
      </c>
      <c r="R174" s="57">
        <v>0.92</v>
      </c>
      <c r="S174" s="57">
        <v>28.7</v>
      </c>
      <c r="T174" s="57">
        <v>5</v>
      </c>
      <c r="U174" s="57">
        <v>-0.43</v>
      </c>
      <c r="V174" s="57">
        <v>-0.44</v>
      </c>
    </row>
    <row r="175" spans="1:24">
      <c r="A175" s="202"/>
      <c r="B175" s="29" t="s">
        <v>23</v>
      </c>
      <c r="C175" s="39">
        <v>55696</v>
      </c>
      <c r="D175" s="36">
        <v>40.369999999999997</v>
      </c>
      <c r="E175" s="39">
        <v>1692986.31</v>
      </c>
      <c r="F175" s="57">
        <v>50.11</v>
      </c>
      <c r="G175" s="57">
        <v>4.03</v>
      </c>
      <c r="H175" s="57">
        <v>314.75</v>
      </c>
      <c r="I175" s="29">
        <v>17</v>
      </c>
      <c r="J175" s="36">
        <v>3.68</v>
      </c>
      <c r="K175" s="29">
        <v>1</v>
      </c>
      <c r="L175" s="57">
        <v>4.7</v>
      </c>
      <c r="M175" s="57">
        <v>50.56</v>
      </c>
      <c r="N175" s="57">
        <v>30</v>
      </c>
      <c r="O175" s="57">
        <v>350.79</v>
      </c>
      <c r="P175" s="57">
        <v>10</v>
      </c>
      <c r="Q175" s="57">
        <v>1.0900000000000001</v>
      </c>
      <c r="R175" s="57">
        <v>0.79</v>
      </c>
      <c r="S175" s="57">
        <v>30.4</v>
      </c>
      <c r="T175" s="57">
        <v>4</v>
      </c>
      <c r="U175" s="57">
        <v>-0.5</v>
      </c>
      <c r="V175" s="57">
        <v>-0.5</v>
      </c>
    </row>
    <row r="176" spans="1:24">
      <c r="A176" s="202"/>
      <c r="B176" s="29" t="s">
        <v>24</v>
      </c>
      <c r="C176" s="39">
        <v>27974</v>
      </c>
      <c r="D176" s="36">
        <v>20.28</v>
      </c>
      <c r="E176" s="39">
        <v>553945.42000000004</v>
      </c>
      <c r="F176" s="57">
        <v>16.399999999999999</v>
      </c>
      <c r="G176" s="57">
        <v>3.97</v>
      </c>
      <c r="H176" s="57">
        <v>278.49</v>
      </c>
      <c r="I176" s="29">
        <v>27</v>
      </c>
      <c r="J176" s="36">
        <v>4.96</v>
      </c>
      <c r="K176" s="29">
        <v>1</v>
      </c>
      <c r="L176" s="57">
        <v>6.06</v>
      </c>
      <c r="M176" s="57">
        <v>55.34</v>
      </c>
      <c r="N176" s="57">
        <v>33.75</v>
      </c>
      <c r="O176" s="57">
        <v>284.55</v>
      </c>
      <c r="P176" s="57">
        <v>17.5</v>
      </c>
      <c r="Q176" s="57">
        <v>1.19</v>
      </c>
      <c r="R176" s="57">
        <v>0.61</v>
      </c>
      <c r="S176" s="57">
        <v>19.8</v>
      </c>
      <c r="T176" s="57">
        <v>3.5</v>
      </c>
      <c r="U176" s="57">
        <v>-0.4</v>
      </c>
      <c r="V176" s="57">
        <v>-0.42</v>
      </c>
    </row>
    <row r="177" spans="1:24">
      <c r="A177" s="202"/>
      <c r="B177" s="29" t="s">
        <v>25</v>
      </c>
      <c r="C177" s="39">
        <v>20327</v>
      </c>
      <c r="D177" s="36">
        <v>14.73</v>
      </c>
      <c r="E177" s="39">
        <v>311738.33</v>
      </c>
      <c r="F177" s="57">
        <v>9.23</v>
      </c>
      <c r="G177" s="57">
        <v>4.47</v>
      </c>
      <c r="H177" s="57">
        <v>273.08999999999997</v>
      </c>
      <c r="I177" s="29">
        <v>19</v>
      </c>
      <c r="J177" s="36">
        <v>3.82</v>
      </c>
      <c r="K177" s="29">
        <v>1</v>
      </c>
      <c r="L177" s="57">
        <v>4.46</v>
      </c>
      <c r="M177" s="57">
        <v>67.58</v>
      </c>
      <c r="N177" s="57">
        <v>45</v>
      </c>
      <c r="O177" s="57">
        <v>168.52</v>
      </c>
      <c r="P177" s="57">
        <v>10</v>
      </c>
      <c r="Q177" s="57">
        <v>1.08</v>
      </c>
      <c r="R177" s="57">
        <v>0.64</v>
      </c>
      <c r="S177" s="57">
        <v>15.34</v>
      </c>
      <c r="T177" s="57">
        <v>3</v>
      </c>
      <c r="U177" s="57">
        <v>-0.45</v>
      </c>
      <c r="V177" s="57">
        <v>-0.43</v>
      </c>
    </row>
    <row r="178" spans="1:24">
      <c r="A178" s="202"/>
      <c r="B178" s="29" t="s">
        <v>26</v>
      </c>
      <c r="C178" s="39">
        <v>12267</v>
      </c>
      <c r="D178" s="36">
        <v>8.89</v>
      </c>
      <c r="E178" s="39">
        <v>262697.26</v>
      </c>
      <c r="F178" s="57">
        <v>7.78</v>
      </c>
      <c r="G178" s="57">
        <v>4.3899999999999997</v>
      </c>
      <c r="H178" s="57">
        <v>227.15</v>
      </c>
      <c r="I178" s="29">
        <v>18</v>
      </c>
      <c r="J178" s="36">
        <v>3.59</v>
      </c>
      <c r="K178" s="29">
        <v>1</v>
      </c>
      <c r="L178" s="57">
        <v>4.07</v>
      </c>
      <c r="M178" s="57">
        <v>75.66</v>
      </c>
      <c r="N178" s="57">
        <v>52.5</v>
      </c>
      <c r="O178" s="57">
        <v>403.19</v>
      </c>
      <c r="P178" s="57">
        <v>11</v>
      </c>
      <c r="Q178" s="57">
        <v>1.67</v>
      </c>
      <c r="R178" s="57">
        <v>0.77</v>
      </c>
      <c r="S178" s="57">
        <v>21.41</v>
      </c>
      <c r="T178" s="57">
        <v>2.7</v>
      </c>
      <c r="U178" s="57">
        <v>-0.44</v>
      </c>
      <c r="V178" s="57">
        <v>-0.45</v>
      </c>
    </row>
    <row r="179" spans="1:24">
      <c r="A179" s="202"/>
      <c r="B179" s="29" t="s">
        <v>27</v>
      </c>
      <c r="C179" s="39">
        <v>2260</v>
      </c>
      <c r="D179" s="36">
        <v>1.64</v>
      </c>
      <c r="E179" s="39">
        <v>95345.5</v>
      </c>
      <c r="F179" s="57">
        <v>2.82</v>
      </c>
      <c r="G179" s="57">
        <v>5.03</v>
      </c>
      <c r="H179" s="57">
        <v>584.04</v>
      </c>
      <c r="I179" s="29">
        <v>28</v>
      </c>
      <c r="J179" s="36">
        <v>6.59</v>
      </c>
      <c r="K179" s="29">
        <v>2</v>
      </c>
      <c r="L179" s="57">
        <v>9.36</v>
      </c>
      <c r="M179" s="57">
        <v>70.819999999999993</v>
      </c>
      <c r="N179" s="57">
        <v>52.5</v>
      </c>
      <c r="O179" s="57">
        <v>310</v>
      </c>
      <c r="P179" s="57">
        <v>9.86</v>
      </c>
      <c r="Q179" s="57">
        <v>0.72</v>
      </c>
      <c r="R179" s="57">
        <v>0.5</v>
      </c>
      <c r="S179" s="57">
        <v>42.18</v>
      </c>
      <c r="T179" s="57">
        <v>3.69</v>
      </c>
      <c r="U179" s="57">
        <v>-0.35</v>
      </c>
      <c r="V179" s="57">
        <v>-0.35</v>
      </c>
    </row>
    <row r="180" spans="1:24">
      <c r="A180" s="202"/>
      <c r="B180" s="29" t="s">
        <v>28</v>
      </c>
      <c r="C180" s="39">
        <v>222</v>
      </c>
      <c r="D180" s="36">
        <v>0.16</v>
      </c>
      <c r="E180" s="39">
        <v>1095.43</v>
      </c>
      <c r="F180" s="57">
        <v>0.03</v>
      </c>
      <c r="G180" s="57">
        <v>5.1100000000000003</v>
      </c>
      <c r="H180" s="57">
        <v>87.87</v>
      </c>
      <c r="I180" s="29">
        <v>30</v>
      </c>
      <c r="J180" s="36">
        <v>4.96</v>
      </c>
      <c r="K180" s="29">
        <v>2</v>
      </c>
      <c r="L180" s="57">
        <v>5.55</v>
      </c>
      <c r="M180" s="57">
        <v>55.2</v>
      </c>
      <c r="N180" s="57">
        <v>45</v>
      </c>
      <c r="O180" s="57">
        <v>51.88</v>
      </c>
      <c r="P180" s="57">
        <v>16</v>
      </c>
      <c r="Q180" s="57">
        <v>1.29</v>
      </c>
      <c r="R180" s="57">
        <v>1</v>
      </c>
      <c r="S180" s="57">
        <v>4.9400000000000004</v>
      </c>
      <c r="T180" s="57">
        <v>4</v>
      </c>
      <c r="U180" s="57">
        <v>-0.25</v>
      </c>
      <c r="V180" s="57">
        <v>-0.3</v>
      </c>
    </row>
    <row r="181" spans="1:24" s="9" customFormat="1">
      <c r="A181" s="199"/>
      <c r="B181" s="82" t="s">
        <v>150</v>
      </c>
      <c r="C181" s="83">
        <v>137968</v>
      </c>
      <c r="D181" s="84">
        <v>100</v>
      </c>
      <c r="E181" s="83">
        <v>3378496.81</v>
      </c>
      <c r="F181" s="86">
        <v>100</v>
      </c>
      <c r="G181" s="86">
        <v>4.13</v>
      </c>
      <c r="H181" s="86">
        <v>283.22000000000003</v>
      </c>
      <c r="I181" s="82">
        <v>20</v>
      </c>
      <c r="J181" s="84">
        <v>4.0199999999999996</v>
      </c>
      <c r="K181" s="82">
        <v>1</v>
      </c>
      <c r="L181" s="86">
        <v>5.03</v>
      </c>
      <c r="M181" s="86">
        <v>55.69</v>
      </c>
      <c r="N181" s="86">
        <v>30</v>
      </c>
      <c r="O181" s="86">
        <v>307.16000000000003</v>
      </c>
      <c r="P181" s="86">
        <v>11.6</v>
      </c>
      <c r="Q181" s="86">
        <v>1.1599999999999999</v>
      </c>
      <c r="R181" s="86">
        <v>0.74</v>
      </c>
      <c r="S181" s="86">
        <v>24.49</v>
      </c>
      <c r="T181" s="86">
        <v>3.9</v>
      </c>
      <c r="U181" s="86">
        <v>-0.44</v>
      </c>
      <c r="V181" s="86">
        <v>-0.45</v>
      </c>
      <c r="X181" s="11"/>
    </row>
    <row r="182" spans="1:24">
      <c r="A182" s="41" t="s">
        <v>323</v>
      </c>
    </row>
  </sheetData>
  <mergeCells count="19">
    <mergeCell ref="A1:V1"/>
    <mergeCell ref="A123:A131"/>
    <mergeCell ref="A133:A141"/>
    <mergeCell ref="A143:A151"/>
    <mergeCell ref="A153:A161"/>
    <mergeCell ref="A3:A11"/>
    <mergeCell ref="A13:A21"/>
    <mergeCell ref="A23:A31"/>
    <mergeCell ref="A33:A41"/>
    <mergeCell ref="A43:A51"/>
    <mergeCell ref="A53:A61"/>
    <mergeCell ref="A163:A171"/>
    <mergeCell ref="A173:A181"/>
    <mergeCell ref="A63:A71"/>
    <mergeCell ref="A73:A81"/>
    <mergeCell ref="A83:A91"/>
    <mergeCell ref="A93:A101"/>
    <mergeCell ref="A103:A111"/>
    <mergeCell ref="A113:A121"/>
  </mergeCells>
  <pageMargins left="0.7" right="0.7" top="0.75" bottom="0.75" header="0.3" footer="0.3"/>
  <pageSetup paperSize="9" orientation="portrait" horizontalDpi="429496729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2"/>
  <sheetViews>
    <sheetView workbookViewId="0">
      <selection activeCell="D7" sqref="D7"/>
    </sheetView>
  </sheetViews>
  <sheetFormatPr defaultColWidth="9" defaultRowHeight="12.75"/>
  <cols>
    <col min="1" max="1" width="12.83203125" style="28" customWidth="1"/>
    <col min="2" max="2" width="10.6640625" bestFit="1" customWidth="1"/>
    <col min="3" max="3" width="28.33203125" bestFit="1" customWidth="1"/>
    <col min="4" max="4" width="38" customWidth="1"/>
    <col min="5" max="5" width="33.6640625" bestFit="1" customWidth="1"/>
    <col min="6" max="6" width="26.33203125" bestFit="1" customWidth="1"/>
    <col min="7" max="7" width="25.1640625" bestFit="1" customWidth="1"/>
  </cols>
  <sheetData>
    <row r="1" spans="1:10" ht="30.95" customHeight="1">
      <c r="A1" s="191" t="s">
        <v>430</v>
      </c>
      <c r="B1" s="191"/>
      <c r="C1" s="191"/>
      <c r="D1" s="191"/>
      <c r="E1" s="191"/>
      <c r="F1" s="191"/>
      <c r="G1" s="191"/>
      <c r="H1" s="47"/>
      <c r="I1" s="47"/>
      <c r="J1" s="47"/>
    </row>
    <row r="2" spans="1:10" s="65" customFormat="1">
      <c r="B2" s="19"/>
      <c r="C2" s="27" t="s">
        <v>29</v>
      </c>
      <c r="D2" s="62" t="s">
        <v>110</v>
      </c>
      <c r="E2" s="62" t="s">
        <v>36</v>
      </c>
      <c r="F2" s="19" t="s">
        <v>330</v>
      </c>
      <c r="G2" s="19" t="s">
        <v>30</v>
      </c>
    </row>
    <row r="3" spans="1:10">
      <c r="A3" s="192" t="s">
        <v>329</v>
      </c>
      <c r="B3" s="29" t="s">
        <v>21</v>
      </c>
      <c r="C3" s="36">
        <v>5.74</v>
      </c>
      <c r="D3" s="36">
        <v>6.99</v>
      </c>
      <c r="E3" s="66">
        <f>279944/2961.844</f>
        <v>94.516794267355067</v>
      </c>
      <c r="F3" s="57">
        <v>1.84</v>
      </c>
      <c r="G3" s="57">
        <v>81.650000000000006</v>
      </c>
    </row>
    <row r="4" spans="1:10">
      <c r="A4" s="192"/>
      <c r="B4" s="22" t="s">
        <v>22</v>
      </c>
      <c r="C4" s="35">
        <v>6.38</v>
      </c>
      <c r="D4" s="35">
        <v>11.94</v>
      </c>
      <c r="E4" s="68">
        <f>478616/3291.475</f>
        <v>145.41079607167001</v>
      </c>
      <c r="F4" s="52">
        <v>4.59</v>
      </c>
      <c r="G4" s="52">
        <v>118.94</v>
      </c>
    </row>
    <row r="5" spans="1:10">
      <c r="A5" s="192"/>
      <c r="B5" s="29" t="s">
        <v>23</v>
      </c>
      <c r="C5" s="36">
        <v>16.93</v>
      </c>
      <c r="D5" s="36">
        <v>36.33</v>
      </c>
      <c r="E5" s="66">
        <f>1455963/8741.9</f>
        <v>166.54994909573435</v>
      </c>
      <c r="F5" s="57">
        <v>27.44</v>
      </c>
      <c r="G5" s="57">
        <v>233.62</v>
      </c>
    </row>
    <row r="6" spans="1:10">
      <c r="A6" s="192"/>
      <c r="B6" s="22" t="s">
        <v>24</v>
      </c>
      <c r="C6" s="35">
        <v>15.74</v>
      </c>
      <c r="D6" s="35">
        <v>22.11</v>
      </c>
      <c r="E6" s="68">
        <f>885885/8126.375</f>
        <v>109.01355155281414</v>
      </c>
      <c r="F6" s="52">
        <v>28.79</v>
      </c>
      <c r="G6" s="52">
        <v>402.79</v>
      </c>
    </row>
    <row r="7" spans="1:10">
      <c r="A7" s="192"/>
      <c r="B7" s="29" t="s">
        <v>25</v>
      </c>
      <c r="C7" s="36">
        <v>17.28</v>
      </c>
      <c r="D7" s="36">
        <v>13.2</v>
      </c>
      <c r="E7" s="66">
        <f>528833/8921.502</f>
        <v>59.276229495885332</v>
      </c>
      <c r="F7" s="57">
        <v>17.88</v>
      </c>
      <c r="G7" s="57">
        <v>419</v>
      </c>
    </row>
    <row r="8" spans="1:10">
      <c r="A8" s="192"/>
      <c r="B8" s="22" t="s">
        <v>26</v>
      </c>
      <c r="C8" s="35">
        <v>15</v>
      </c>
      <c r="D8" s="35">
        <v>7.01</v>
      </c>
      <c r="E8" s="68">
        <f>280787/7742.556</f>
        <v>36.265414160388382</v>
      </c>
      <c r="F8" s="52">
        <v>14.91</v>
      </c>
      <c r="G8" s="52">
        <v>658</v>
      </c>
    </row>
    <row r="9" spans="1:10">
      <c r="A9" s="192"/>
      <c r="B9" s="29" t="s">
        <v>27</v>
      </c>
      <c r="C9" s="36">
        <v>12.55</v>
      </c>
      <c r="D9" s="36">
        <v>2.02</v>
      </c>
      <c r="E9" s="66">
        <f>80861/6478.306</f>
        <v>12.4818123750252</v>
      </c>
      <c r="F9" s="57">
        <v>3.65</v>
      </c>
      <c r="G9" s="57">
        <v>559.07000000000005</v>
      </c>
    </row>
    <row r="10" spans="1:10">
      <c r="A10" s="192"/>
      <c r="B10" s="22" t="s">
        <v>28</v>
      </c>
      <c r="C10" s="35">
        <v>10.39</v>
      </c>
      <c r="D10" s="35">
        <v>0.4</v>
      </c>
      <c r="E10" s="68">
        <f>16204/5366.189</f>
        <v>3.0196476493839479</v>
      </c>
      <c r="F10" s="52">
        <v>0.91</v>
      </c>
      <c r="G10" s="52">
        <v>694.79</v>
      </c>
    </row>
    <row r="11" spans="1:10">
      <c r="A11" s="91" t="s">
        <v>323</v>
      </c>
      <c r="B11" s="91"/>
    </row>
    <row r="12" spans="1:10">
      <c r="A12" s="201" t="s">
        <v>466</v>
      </c>
      <c r="B12" s="201"/>
      <c r="C12" s="201"/>
      <c r="D12" s="201"/>
      <c r="E12" s="201"/>
      <c r="F12" s="201"/>
      <c r="G12" s="201"/>
    </row>
  </sheetData>
  <mergeCells count="3">
    <mergeCell ref="A3:A10"/>
    <mergeCell ref="A1:G1"/>
    <mergeCell ref="A12:G12"/>
  </mergeCells>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201"/>
  <sheetViews>
    <sheetView tabSelected="1" workbookViewId="0">
      <pane xSplit="2" ySplit="2" topLeftCell="I3" activePane="bottomRight" state="frozen"/>
      <selection pane="topRight" activeCell="C1" sqref="C1"/>
      <selection pane="bottomLeft" activeCell="A3" sqref="A3"/>
      <selection pane="bottomRight" activeCell="S3" sqref="S3"/>
    </sheetView>
  </sheetViews>
  <sheetFormatPr defaultColWidth="9" defaultRowHeight="12.75"/>
  <cols>
    <col min="1" max="1" width="28.1640625" style="28" customWidth="1"/>
    <col min="2" max="2" width="5.5" customWidth="1"/>
    <col min="3" max="3" width="24.6640625" style="1" bestFit="1" customWidth="1"/>
    <col min="4" max="4" width="18.33203125" style="3" bestFit="1" customWidth="1"/>
    <col min="5" max="5" width="14.1640625" style="1" bestFit="1" customWidth="1"/>
    <col min="6" max="6" width="19" style="3" bestFit="1" customWidth="1"/>
    <col min="7" max="7" width="11.1640625" style="3" bestFit="1" customWidth="1"/>
    <col min="8" max="8" width="22.33203125" style="2" bestFit="1" customWidth="1"/>
    <col min="9" max="9" width="25" bestFit="1" customWidth="1"/>
    <col min="10" max="10" width="23.5" style="3" bestFit="1" customWidth="1"/>
    <col min="11" max="11" width="25.5" bestFit="1" customWidth="1"/>
    <col min="12" max="12" width="22.33203125" style="2" bestFit="1" customWidth="1"/>
    <col min="13" max="13" width="30.5" style="2" bestFit="1" customWidth="1"/>
    <col min="14" max="14" width="32.5" style="2" bestFit="1" customWidth="1"/>
    <col min="15" max="15" width="19" style="2" bestFit="1" customWidth="1"/>
    <col min="16" max="16" width="21" style="2" bestFit="1" customWidth="1"/>
    <col min="17" max="17" width="18.5" style="2" bestFit="1" customWidth="1"/>
    <col min="18" max="18" width="20.5" style="2" bestFit="1" customWidth="1"/>
    <col min="19" max="19" width="14.1640625" style="2" bestFit="1" customWidth="1"/>
    <col min="20" max="20" width="16.1640625" style="2" bestFit="1" customWidth="1"/>
    <col min="21" max="21" width="23.6640625" style="2" bestFit="1" customWidth="1"/>
    <col min="22" max="22" width="14.5" style="2" bestFit="1" customWidth="1"/>
    <col min="25" max="25" width="11.1640625" bestFit="1" customWidth="1"/>
  </cols>
  <sheetData>
    <row r="1" spans="1:25" ht="30.95" customHeight="1">
      <c r="A1" s="191" t="s">
        <v>429</v>
      </c>
      <c r="B1" s="191"/>
      <c r="C1" s="191"/>
      <c r="D1" s="191"/>
      <c r="E1" s="191"/>
      <c r="F1" s="191"/>
      <c r="G1" s="191"/>
      <c r="H1" s="191"/>
      <c r="I1" s="191"/>
      <c r="J1" s="191"/>
      <c r="K1" s="191"/>
      <c r="L1" s="191"/>
      <c r="M1" s="191"/>
      <c r="N1" s="191"/>
      <c r="O1" s="191"/>
      <c r="P1" s="191"/>
      <c r="Q1" s="191"/>
      <c r="R1" s="191"/>
      <c r="S1" s="191"/>
      <c r="T1" s="191"/>
      <c r="U1" s="191"/>
      <c r="V1" s="191"/>
    </row>
    <row r="2" spans="1:25" s="5" customFormat="1">
      <c r="A2" s="19"/>
      <c r="B2" s="19" t="s">
        <v>19</v>
      </c>
      <c r="C2" s="50" t="s">
        <v>152</v>
      </c>
      <c r="D2" s="27" t="s">
        <v>153</v>
      </c>
      <c r="E2" s="50" t="s">
        <v>156</v>
      </c>
      <c r="F2" s="27" t="s">
        <v>177</v>
      </c>
      <c r="G2" s="27" t="s">
        <v>31</v>
      </c>
      <c r="H2" s="51" t="s">
        <v>261</v>
      </c>
      <c r="I2" s="19" t="s">
        <v>260</v>
      </c>
      <c r="J2" s="27" t="s">
        <v>236</v>
      </c>
      <c r="K2" s="19" t="s">
        <v>237</v>
      </c>
      <c r="L2" s="51" t="s">
        <v>238</v>
      </c>
      <c r="M2" s="51" t="s">
        <v>239</v>
      </c>
      <c r="N2" s="51" t="s">
        <v>259</v>
      </c>
      <c r="O2" s="51" t="s">
        <v>159</v>
      </c>
      <c r="P2" s="51" t="s">
        <v>178</v>
      </c>
      <c r="Q2" s="51" t="s">
        <v>179</v>
      </c>
      <c r="R2" s="51" t="s">
        <v>180</v>
      </c>
      <c r="S2" s="51" t="s">
        <v>157</v>
      </c>
      <c r="T2" s="51" t="s">
        <v>158</v>
      </c>
      <c r="U2" s="51" t="s">
        <v>215</v>
      </c>
      <c r="V2" s="51" t="s">
        <v>187</v>
      </c>
    </row>
    <row r="3" spans="1:25">
      <c r="A3" s="197" t="s">
        <v>241</v>
      </c>
      <c r="B3" s="26">
        <v>1</v>
      </c>
      <c r="C3" s="53">
        <v>633895</v>
      </c>
      <c r="D3" s="54">
        <v>16.03</v>
      </c>
      <c r="E3" s="53">
        <v>154829674</v>
      </c>
      <c r="F3" s="54">
        <v>12.69</v>
      </c>
      <c r="G3" s="54">
        <v>35.229999999999997</v>
      </c>
      <c r="H3" s="55">
        <v>5028.04</v>
      </c>
      <c r="I3" s="26">
        <v>224</v>
      </c>
      <c r="J3" s="54">
        <v>17.11</v>
      </c>
      <c r="K3" s="26">
        <v>4</v>
      </c>
      <c r="L3" s="55">
        <v>29.56</v>
      </c>
      <c r="M3" s="55">
        <v>24.5</v>
      </c>
      <c r="N3" s="55">
        <v>15</v>
      </c>
      <c r="O3" s="55">
        <v>5066.08</v>
      </c>
      <c r="P3" s="55">
        <v>186.89</v>
      </c>
      <c r="Q3" s="55">
        <v>1.01</v>
      </c>
      <c r="R3" s="55">
        <v>0.76</v>
      </c>
      <c r="S3" s="55">
        <v>244.25</v>
      </c>
      <c r="T3" s="55">
        <v>31.98</v>
      </c>
      <c r="U3" s="55">
        <v>-0.19</v>
      </c>
      <c r="V3" s="55">
        <v>-0.27</v>
      </c>
    </row>
    <row r="4" spans="1:25">
      <c r="A4" s="202"/>
      <c r="B4" s="29">
        <v>2</v>
      </c>
      <c r="C4" s="39">
        <v>521922</v>
      </c>
      <c r="D4" s="36">
        <v>13.2</v>
      </c>
      <c r="E4" s="39">
        <v>141668398</v>
      </c>
      <c r="F4" s="36">
        <v>11.61</v>
      </c>
      <c r="G4" s="36">
        <v>34.94</v>
      </c>
      <c r="H4" s="57">
        <v>5111.3999999999996</v>
      </c>
      <c r="I4" s="29">
        <v>204</v>
      </c>
      <c r="J4" s="36">
        <v>16.829999999999998</v>
      </c>
      <c r="K4" s="29">
        <v>3</v>
      </c>
      <c r="L4" s="57">
        <v>29.33</v>
      </c>
      <c r="M4" s="57">
        <v>23.89</v>
      </c>
      <c r="N4" s="57">
        <v>15</v>
      </c>
      <c r="O4" s="57">
        <v>7330.73</v>
      </c>
      <c r="P4" s="57">
        <v>199.47</v>
      </c>
      <c r="Q4" s="57">
        <v>1.43</v>
      </c>
      <c r="R4" s="57">
        <v>0.91</v>
      </c>
      <c r="S4" s="57">
        <v>271.44</v>
      </c>
      <c r="T4" s="57">
        <v>29.98</v>
      </c>
      <c r="U4" s="57">
        <v>-0.18</v>
      </c>
      <c r="V4" s="57">
        <v>-0.26</v>
      </c>
    </row>
    <row r="5" spans="1:25">
      <c r="A5" s="202"/>
      <c r="B5" s="29">
        <v>3</v>
      </c>
      <c r="C5" s="39">
        <v>485200</v>
      </c>
      <c r="D5" s="36">
        <v>12.27</v>
      </c>
      <c r="E5" s="39">
        <v>128658507</v>
      </c>
      <c r="F5" s="36">
        <v>10.54</v>
      </c>
      <c r="G5" s="36">
        <v>35.28</v>
      </c>
      <c r="H5" s="57">
        <v>4598.68</v>
      </c>
      <c r="I5" s="29">
        <v>161</v>
      </c>
      <c r="J5" s="36">
        <v>15.65</v>
      </c>
      <c r="K5" s="29">
        <v>3</v>
      </c>
      <c r="L5" s="57">
        <v>27.1</v>
      </c>
      <c r="M5" s="57">
        <v>23.05</v>
      </c>
      <c r="N5" s="57">
        <v>15</v>
      </c>
      <c r="O5" s="57">
        <v>6772.58</v>
      </c>
      <c r="P5" s="57">
        <v>189.9</v>
      </c>
      <c r="Q5" s="57">
        <v>1.47</v>
      </c>
      <c r="R5" s="57">
        <v>0.93</v>
      </c>
      <c r="S5" s="57">
        <v>265.17</v>
      </c>
      <c r="T5" s="57">
        <v>25</v>
      </c>
      <c r="U5" s="57">
        <v>-0.17</v>
      </c>
      <c r="V5" s="57">
        <v>-0.26</v>
      </c>
    </row>
    <row r="6" spans="1:25">
      <c r="A6" s="202"/>
      <c r="B6" s="29">
        <v>4</v>
      </c>
      <c r="C6" s="39">
        <v>442529</v>
      </c>
      <c r="D6" s="36">
        <v>11.19</v>
      </c>
      <c r="E6" s="39">
        <v>132405465</v>
      </c>
      <c r="F6" s="36">
        <v>10.85</v>
      </c>
      <c r="G6" s="36">
        <v>35.72</v>
      </c>
      <c r="H6" s="57">
        <v>4413.82</v>
      </c>
      <c r="I6" s="29">
        <v>178</v>
      </c>
      <c r="J6" s="36">
        <v>15.27</v>
      </c>
      <c r="K6" s="29">
        <v>3</v>
      </c>
      <c r="L6" s="57">
        <v>25.97</v>
      </c>
      <c r="M6" s="57">
        <v>22.78</v>
      </c>
      <c r="N6" s="57">
        <v>14.62</v>
      </c>
      <c r="O6" s="57">
        <v>6450.57</v>
      </c>
      <c r="P6" s="57">
        <v>168</v>
      </c>
      <c r="Q6" s="57">
        <v>1.46</v>
      </c>
      <c r="R6" s="57">
        <v>0.97</v>
      </c>
      <c r="S6" s="57">
        <v>299.2</v>
      </c>
      <c r="T6" s="57">
        <v>26.91</v>
      </c>
      <c r="U6" s="57">
        <v>-0.2</v>
      </c>
      <c r="V6" s="57">
        <v>-0.28000000000000003</v>
      </c>
      <c r="Y6" s="1"/>
    </row>
    <row r="7" spans="1:25">
      <c r="A7" s="202"/>
      <c r="B7" s="29">
        <v>5</v>
      </c>
      <c r="C7" s="39">
        <v>384684</v>
      </c>
      <c r="D7" s="36">
        <v>9.73</v>
      </c>
      <c r="E7" s="39">
        <v>118219635</v>
      </c>
      <c r="F7" s="36">
        <v>9.69</v>
      </c>
      <c r="G7" s="36">
        <v>35.520000000000003</v>
      </c>
      <c r="H7" s="57">
        <v>4331.7700000000004</v>
      </c>
      <c r="I7" s="29">
        <v>145</v>
      </c>
      <c r="J7" s="36">
        <v>15.45</v>
      </c>
      <c r="K7" s="29">
        <v>3</v>
      </c>
      <c r="L7" s="57">
        <v>26.98</v>
      </c>
      <c r="M7" s="57">
        <v>21.57</v>
      </c>
      <c r="N7" s="57">
        <v>14.04</v>
      </c>
      <c r="O7" s="57">
        <v>7267.76</v>
      </c>
      <c r="P7" s="57">
        <v>148.6</v>
      </c>
      <c r="Q7" s="57">
        <v>1.68</v>
      </c>
      <c r="R7" s="57">
        <v>0.96</v>
      </c>
      <c r="S7" s="57">
        <v>307.32</v>
      </c>
      <c r="T7" s="57">
        <v>20</v>
      </c>
      <c r="U7" s="57">
        <v>-0.19</v>
      </c>
      <c r="V7" s="57">
        <v>-0.26</v>
      </c>
      <c r="Y7" s="1"/>
    </row>
    <row r="8" spans="1:25">
      <c r="A8" s="202"/>
      <c r="B8" s="29">
        <v>6</v>
      </c>
      <c r="C8" s="39">
        <v>354458</v>
      </c>
      <c r="D8" s="36">
        <v>8.9600000000000009</v>
      </c>
      <c r="E8" s="39">
        <v>125596541</v>
      </c>
      <c r="F8" s="36">
        <v>10.29</v>
      </c>
      <c r="G8" s="36">
        <v>35.74</v>
      </c>
      <c r="H8" s="57">
        <v>4181.91</v>
      </c>
      <c r="I8" s="29">
        <v>140</v>
      </c>
      <c r="J8" s="36">
        <v>15.09</v>
      </c>
      <c r="K8" s="29">
        <v>3</v>
      </c>
      <c r="L8" s="57">
        <v>26.1</v>
      </c>
      <c r="M8" s="57">
        <v>21.15</v>
      </c>
      <c r="N8" s="57">
        <v>14.17</v>
      </c>
      <c r="O8" s="57">
        <v>7320.69</v>
      </c>
      <c r="P8" s="57">
        <v>155.30000000000001</v>
      </c>
      <c r="Q8" s="57">
        <v>1.75</v>
      </c>
      <c r="R8" s="57">
        <v>1</v>
      </c>
      <c r="S8" s="57">
        <v>354.33</v>
      </c>
      <c r="T8" s="57">
        <v>24.01</v>
      </c>
      <c r="U8" s="57">
        <v>-0.18</v>
      </c>
      <c r="V8" s="57">
        <v>-0.26</v>
      </c>
    </row>
    <row r="9" spans="1:25">
      <c r="A9" s="202"/>
      <c r="B9" s="29">
        <v>7</v>
      </c>
      <c r="C9" s="39">
        <v>321378</v>
      </c>
      <c r="D9" s="36">
        <v>8.1300000000000008</v>
      </c>
      <c r="E9" s="39">
        <v>116735246</v>
      </c>
      <c r="F9" s="36">
        <v>9.56</v>
      </c>
      <c r="G9" s="36">
        <v>36.270000000000003</v>
      </c>
      <c r="H9" s="57">
        <v>3857.81</v>
      </c>
      <c r="I9" s="29">
        <v>135</v>
      </c>
      <c r="J9" s="36">
        <v>14.51</v>
      </c>
      <c r="K9" s="29">
        <v>3</v>
      </c>
      <c r="L9" s="57">
        <v>24.88</v>
      </c>
      <c r="M9" s="57">
        <v>21.62</v>
      </c>
      <c r="N9" s="57">
        <v>12.5</v>
      </c>
      <c r="O9" s="57">
        <v>8451.14</v>
      </c>
      <c r="P9" s="57">
        <v>175.27</v>
      </c>
      <c r="Q9" s="57">
        <v>2.19</v>
      </c>
      <c r="R9" s="57">
        <v>1.05</v>
      </c>
      <c r="S9" s="57">
        <v>363.23</v>
      </c>
      <c r="T9" s="57">
        <v>24.2</v>
      </c>
      <c r="U9" s="57">
        <v>-0.19</v>
      </c>
      <c r="V9" s="57">
        <v>-0.27</v>
      </c>
    </row>
    <row r="10" spans="1:25">
      <c r="A10" s="202"/>
      <c r="B10" s="29">
        <v>8</v>
      </c>
      <c r="C10" s="39">
        <v>299355</v>
      </c>
      <c r="D10" s="36">
        <v>7.57</v>
      </c>
      <c r="E10" s="39">
        <v>119100546</v>
      </c>
      <c r="F10" s="36">
        <v>9.76</v>
      </c>
      <c r="G10" s="36">
        <v>36.28</v>
      </c>
      <c r="H10" s="57">
        <v>3876.39</v>
      </c>
      <c r="I10" s="29">
        <v>116</v>
      </c>
      <c r="J10" s="36">
        <v>14.31</v>
      </c>
      <c r="K10" s="29">
        <v>3</v>
      </c>
      <c r="L10" s="57">
        <v>24.54</v>
      </c>
      <c r="M10" s="57">
        <v>20.96</v>
      </c>
      <c r="N10" s="57">
        <v>12</v>
      </c>
      <c r="O10" s="57">
        <v>10090.52</v>
      </c>
      <c r="P10" s="57">
        <v>167.47</v>
      </c>
      <c r="Q10" s="57">
        <v>2.6</v>
      </c>
      <c r="R10" s="57">
        <v>1.07</v>
      </c>
      <c r="S10" s="57">
        <v>397.86</v>
      </c>
      <c r="T10" s="57">
        <v>20</v>
      </c>
      <c r="U10" s="57">
        <v>-0.18</v>
      </c>
      <c r="V10" s="57">
        <v>-0.28000000000000003</v>
      </c>
    </row>
    <row r="11" spans="1:25">
      <c r="A11" s="202"/>
      <c r="B11" s="29">
        <v>9</v>
      </c>
      <c r="C11" s="39">
        <v>277975</v>
      </c>
      <c r="D11" s="36">
        <v>7.03</v>
      </c>
      <c r="E11" s="39">
        <v>93750380</v>
      </c>
      <c r="F11" s="36">
        <v>7.68</v>
      </c>
      <c r="G11" s="36">
        <v>35.83</v>
      </c>
      <c r="H11" s="57">
        <v>3805.88</v>
      </c>
      <c r="I11" s="29">
        <v>123</v>
      </c>
      <c r="J11" s="36">
        <v>14.45</v>
      </c>
      <c r="K11" s="29">
        <v>3</v>
      </c>
      <c r="L11" s="57">
        <v>24.44</v>
      </c>
      <c r="M11" s="57">
        <v>19.28</v>
      </c>
      <c r="N11" s="57">
        <v>12.5</v>
      </c>
      <c r="O11" s="57">
        <v>8099.97</v>
      </c>
      <c r="P11" s="57">
        <v>149</v>
      </c>
      <c r="Q11" s="57">
        <v>2.13</v>
      </c>
      <c r="R11" s="57">
        <v>1.1599999999999999</v>
      </c>
      <c r="S11" s="57">
        <v>337.26</v>
      </c>
      <c r="T11" s="57">
        <v>19.27</v>
      </c>
      <c r="U11" s="57">
        <v>-0.18</v>
      </c>
      <c r="V11" s="57">
        <v>-0.26</v>
      </c>
    </row>
    <row r="12" spans="1:25">
      <c r="A12" s="202"/>
      <c r="B12" s="29">
        <v>10</v>
      </c>
      <c r="C12" s="39">
        <v>232565</v>
      </c>
      <c r="D12" s="36">
        <v>5.88</v>
      </c>
      <c r="E12" s="39">
        <v>89487525</v>
      </c>
      <c r="F12" s="36">
        <v>7.33</v>
      </c>
      <c r="G12" s="36">
        <v>36.090000000000003</v>
      </c>
      <c r="H12" s="57">
        <v>3266.11</v>
      </c>
      <c r="I12" s="29">
        <v>95</v>
      </c>
      <c r="J12" s="36">
        <v>13.07</v>
      </c>
      <c r="K12" s="29">
        <v>3</v>
      </c>
      <c r="L12" s="57">
        <v>22.08</v>
      </c>
      <c r="M12" s="57">
        <v>19.75</v>
      </c>
      <c r="N12" s="57">
        <v>12.5</v>
      </c>
      <c r="O12" s="57">
        <v>11024.58</v>
      </c>
      <c r="P12" s="57">
        <v>146</v>
      </c>
      <c r="Q12" s="57">
        <v>3.38</v>
      </c>
      <c r="R12" s="57">
        <v>1.2</v>
      </c>
      <c r="S12" s="57">
        <v>384.79</v>
      </c>
      <c r="T12" s="57">
        <v>19.510000000000002</v>
      </c>
      <c r="U12" s="57">
        <v>-0.17</v>
      </c>
      <c r="V12" s="57">
        <v>-0.25</v>
      </c>
    </row>
    <row r="13" spans="1:25">
      <c r="A13" s="29"/>
      <c r="B13" s="29"/>
      <c r="C13" s="39"/>
      <c r="D13" s="36"/>
      <c r="E13" s="39"/>
      <c r="F13" s="36"/>
      <c r="G13" s="36"/>
      <c r="H13" s="57"/>
      <c r="I13" s="29"/>
      <c r="J13" s="36"/>
      <c r="K13" s="29"/>
      <c r="L13" s="57"/>
      <c r="M13" s="57"/>
      <c r="N13" s="57"/>
      <c r="O13" s="57"/>
      <c r="P13" s="57"/>
      <c r="Q13" s="57"/>
      <c r="R13" s="57"/>
      <c r="S13" s="57"/>
      <c r="T13" s="57"/>
      <c r="U13" s="57"/>
      <c r="V13" s="57"/>
    </row>
    <row r="14" spans="1:25">
      <c r="A14" s="202" t="s">
        <v>242</v>
      </c>
      <c r="B14" s="29">
        <v>1</v>
      </c>
      <c r="C14" s="39">
        <v>352029</v>
      </c>
      <c r="D14" s="36">
        <v>14.14</v>
      </c>
      <c r="E14" s="39">
        <v>96248944</v>
      </c>
      <c r="F14" s="36">
        <v>10.72</v>
      </c>
      <c r="G14" s="36">
        <v>34.5</v>
      </c>
      <c r="H14" s="57">
        <v>4610.1099999999997</v>
      </c>
      <c r="I14" s="29">
        <v>210</v>
      </c>
      <c r="J14" s="36">
        <v>17.04</v>
      </c>
      <c r="K14" s="29">
        <v>4</v>
      </c>
      <c r="L14" s="57">
        <v>29.31</v>
      </c>
      <c r="M14" s="57">
        <v>23.86</v>
      </c>
      <c r="N14" s="57">
        <v>15</v>
      </c>
      <c r="O14" s="57">
        <v>6305.89</v>
      </c>
      <c r="P14" s="57">
        <v>232</v>
      </c>
      <c r="Q14" s="57">
        <v>1.37</v>
      </c>
      <c r="R14" s="57">
        <v>0.98</v>
      </c>
      <c r="S14" s="57">
        <v>273.41000000000003</v>
      </c>
      <c r="T14" s="57">
        <v>33.840000000000003</v>
      </c>
      <c r="U14" s="57">
        <v>-0.17</v>
      </c>
      <c r="V14" s="57">
        <v>-0.26</v>
      </c>
    </row>
    <row r="15" spans="1:25">
      <c r="A15" s="202"/>
      <c r="B15" s="29">
        <v>2</v>
      </c>
      <c r="C15" s="39">
        <v>312920</v>
      </c>
      <c r="D15" s="36">
        <v>12.57</v>
      </c>
      <c r="E15" s="39">
        <v>91258947</v>
      </c>
      <c r="F15" s="36">
        <v>10.16</v>
      </c>
      <c r="G15" s="36">
        <v>33.700000000000003</v>
      </c>
      <c r="H15" s="57">
        <v>4636.13</v>
      </c>
      <c r="I15" s="29">
        <v>174</v>
      </c>
      <c r="J15" s="36">
        <v>16.690000000000001</v>
      </c>
      <c r="K15" s="29">
        <v>4</v>
      </c>
      <c r="L15" s="57">
        <v>28.62</v>
      </c>
      <c r="M15" s="57">
        <v>22.33</v>
      </c>
      <c r="N15" s="57">
        <v>15</v>
      </c>
      <c r="O15" s="57">
        <v>9198.57</v>
      </c>
      <c r="P15" s="57">
        <v>231.1</v>
      </c>
      <c r="Q15" s="57">
        <v>1.98</v>
      </c>
      <c r="R15" s="57">
        <v>1.0900000000000001</v>
      </c>
      <c r="S15" s="57">
        <v>291.64</v>
      </c>
      <c r="T15" s="57">
        <v>31.82</v>
      </c>
      <c r="U15" s="57">
        <v>-0.17</v>
      </c>
      <c r="V15" s="57">
        <v>-0.27</v>
      </c>
    </row>
    <row r="16" spans="1:25">
      <c r="A16" s="202"/>
      <c r="B16" s="29">
        <v>3</v>
      </c>
      <c r="C16" s="39">
        <v>296209</v>
      </c>
      <c r="D16" s="36">
        <v>11.9</v>
      </c>
      <c r="E16" s="39">
        <v>88177718</v>
      </c>
      <c r="F16" s="36">
        <v>9.82</v>
      </c>
      <c r="G16" s="36">
        <v>34.39</v>
      </c>
      <c r="H16" s="57">
        <v>4639.95</v>
      </c>
      <c r="I16" s="29">
        <v>150</v>
      </c>
      <c r="J16" s="36">
        <v>16.05</v>
      </c>
      <c r="K16" s="29">
        <v>3</v>
      </c>
      <c r="L16" s="57">
        <v>28.17</v>
      </c>
      <c r="M16" s="57">
        <v>21.82</v>
      </c>
      <c r="N16" s="57">
        <v>14.59</v>
      </c>
      <c r="O16" s="57">
        <v>8014.95</v>
      </c>
      <c r="P16" s="57">
        <v>226.68</v>
      </c>
      <c r="Q16" s="57">
        <v>1.73</v>
      </c>
      <c r="R16" s="57">
        <v>1.1000000000000001</v>
      </c>
      <c r="S16" s="57">
        <v>297.69</v>
      </c>
      <c r="T16" s="57">
        <v>27.84</v>
      </c>
      <c r="U16" s="57">
        <v>-0.16</v>
      </c>
      <c r="V16" s="57">
        <v>-0.25</v>
      </c>
    </row>
    <row r="17" spans="1:22">
      <c r="A17" s="202"/>
      <c r="B17" s="29">
        <v>4</v>
      </c>
      <c r="C17" s="39">
        <v>274400</v>
      </c>
      <c r="D17" s="36">
        <v>11.02</v>
      </c>
      <c r="E17" s="39">
        <v>95451590</v>
      </c>
      <c r="F17" s="36">
        <v>10.63</v>
      </c>
      <c r="G17" s="36">
        <v>34.92</v>
      </c>
      <c r="H17" s="57">
        <v>4044.97</v>
      </c>
      <c r="I17" s="29">
        <v>168</v>
      </c>
      <c r="J17" s="36">
        <v>15.47</v>
      </c>
      <c r="K17" s="29">
        <v>3</v>
      </c>
      <c r="L17" s="57">
        <v>26.4</v>
      </c>
      <c r="M17" s="57">
        <v>22.36</v>
      </c>
      <c r="N17" s="57">
        <v>14.48</v>
      </c>
      <c r="O17" s="57">
        <v>7732.66</v>
      </c>
      <c r="P17" s="57">
        <v>192.92</v>
      </c>
      <c r="Q17" s="57">
        <v>1.91</v>
      </c>
      <c r="R17" s="57">
        <v>1.05</v>
      </c>
      <c r="S17" s="57">
        <v>347.86</v>
      </c>
      <c r="T17" s="57">
        <v>27.72</v>
      </c>
      <c r="U17" s="57">
        <v>-0.18</v>
      </c>
      <c r="V17" s="57">
        <v>-0.28000000000000003</v>
      </c>
    </row>
    <row r="18" spans="1:22">
      <c r="A18" s="202"/>
      <c r="B18" s="29">
        <v>5</v>
      </c>
      <c r="C18" s="39">
        <v>244261</v>
      </c>
      <c r="D18" s="36">
        <v>9.81</v>
      </c>
      <c r="E18" s="39">
        <v>87000870</v>
      </c>
      <c r="F18" s="36">
        <v>9.69</v>
      </c>
      <c r="G18" s="36">
        <v>34.92</v>
      </c>
      <c r="H18" s="57">
        <v>4247.63</v>
      </c>
      <c r="I18" s="29">
        <v>141</v>
      </c>
      <c r="J18" s="36">
        <v>15.83</v>
      </c>
      <c r="K18" s="29">
        <v>3</v>
      </c>
      <c r="L18" s="57">
        <v>27.49</v>
      </c>
      <c r="M18" s="57">
        <v>21.62</v>
      </c>
      <c r="N18" s="57">
        <v>15</v>
      </c>
      <c r="O18" s="57">
        <v>8805.9500000000007</v>
      </c>
      <c r="P18" s="57">
        <v>171.89</v>
      </c>
      <c r="Q18" s="57">
        <v>2.0699999999999998</v>
      </c>
      <c r="R18" s="57">
        <v>1.06</v>
      </c>
      <c r="S18" s="57">
        <v>356.18</v>
      </c>
      <c r="T18" s="57">
        <v>22</v>
      </c>
      <c r="U18" s="57">
        <v>-0.18</v>
      </c>
      <c r="V18" s="57">
        <v>-0.26</v>
      </c>
    </row>
    <row r="19" spans="1:22">
      <c r="A19" s="202"/>
      <c r="B19" s="29">
        <v>6</v>
      </c>
      <c r="C19" s="39">
        <v>233965</v>
      </c>
      <c r="D19" s="36">
        <v>9.4</v>
      </c>
      <c r="E19" s="39">
        <v>101181609</v>
      </c>
      <c r="F19" s="36">
        <v>11.27</v>
      </c>
      <c r="G19" s="36">
        <v>34.92</v>
      </c>
      <c r="H19" s="57">
        <v>4013.59</v>
      </c>
      <c r="I19" s="29">
        <v>134</v>
      </c>
      <c r="J19" s="36">
        <v>15.25</v>
      </c>
      <c r="K19" s="29">
        <v>3</v>
      </c>
      <c r="L19" s="57">
        <v>26.56</v>
      </c>
      <c r="M19" s="57">
        <v>20.51</v>
      </c>
      <c r="N19" s="57">
        <v>13.5</v>
      </c>
      <c r="O19" s="57">
        <v>8777.18</v>
      </c>
      <c r="P19" s="57">
        <v>180.45</v>
      </c>
      <c r="Q19" s="57">
        <v>2.19</v>
      </c>
      <c r="R19" s="57">
        <v>1.21</v>
      </c>
      <c r="S19" s="57">
        <v>432.46</v>
      </c>
      <c r="T19" s="57">
        <v>24.98</v>
      </c>
      <c r="U19" s="57">
        <v>-0.17</v>
      </c>
      <c r="V19" s="57">
        <v>-0.25</v>
      </c>
    </row>
    <row r="20" spans="1:22">
      <c r="A20" s="202"/>
      <c r="B20" s="29">
        <v>7</v>
      </c>
      <c r="C20" s="39">
        <v>216559</v>
      </c>
      <c r="D20" s="36">
        <v>8.6999999999999993</v>
      </c>
      <c r="E20" s="39">
        <v>94212120</v>
      </c>
      <c r="F20" s="36">
        <v>10.49</v>
      </c>
      <c r="G20" s="36">
        <v>35.369999999999997</v>
      </c>
      <c r="H20" s="57">
        <v>3650.52</v>
      </c>
      <c r="I20" s="29">
        <v>112</v>
      </c>
      <c r="J20" s="36">
        <v>14.67</v>
      </c>
      <c r="K20" s="29">
        <v>3</v>
      </c>
      <c r="L20" s="57">
        <v>25.32</v>
      </c>
      <c r="M20" s="57">
        <v>20.8</v>
      </c>
      <c r="N20" s="57">
        <v>13.12</v>
      </c>
      <c r="O20" s="57">
        <v>10497.46</v>
      </c>
      <c r="P20" s="57">
        <v>190</v>
      </c>
      <c r="Q20" s="57">
        <v>2.88</v>
      </c>
      <c r="R20" s="57">
        <v>1.33</v>
      </c>
      <c r="S20" s="57">
        <v>435.04</v>
      </c>
      <c r="T20" s="57">
        <v>25</v>
      </c>
      <c r="U20" s="57">
        <v>-0.18</v>
      </c>
      <c r="V20" s="57">
        <v>-0.27</v>
      </c>
    </row>
    <row r="21" spans="1:22">
      <c r="A21" s="202"/>
      <c r="B21" s="29">
        <v>8</v>
      </c>
      <c r="C21" s="39">
        <v>201802</v>
      </c>
      <c r="D21" s="36">
        <v>8.11</v>
      </c>
      <c r="E21" s="39">
        <v>96888038</v>
      </c>
      <c r="F21" s="36">
        <v>10.79</v>
      </c>
      <c r="G21" s="36">
        <v>36.24</v>
      </c>
      <c r="H21" s="57">
        <v>3718.01</v>
      </c>
      <c r="I21" s="29">
        <v>114</v>
      </c>
      <c r="J21" s="36">
        <v>14.68</v>
      </c>
      <c r="K21" s="29">
        <v>3</v>
      </c>
      <c r="L21" s="57">
        <v>25.07</v>
      </c>
      <c r="M21" s="57">
        <v>20.41</v>
      </c>
      <c r="N21" s="57">
        <v>12.5</v>
      </c>
      <c r="O21" s="57">
        <v>12773.22</v>
      </c>
      <c r="P21" s="57">
        <v>200</v>
      </c>
      <c r="Q21" s="57">
        <v>3.44</v>
      </c>
      <c r="R21" s="57">
        <v>1.25</v>
      </c>
      <c r="S21" s="57">
        <v>480.11</v>
      </c>
      <c r="T21" s="57">
        <v>20.329999999999998</v>
      </c>
      <c r="U21" s="57">
        <v>-0.17</v>
      </c>
      <c r="V21" s="57">
        <v>-0.27</v>
      </c>
    </row>
    <row r="22" spans="1:22">
      <c r="A22" s="202"/>
      <c r="B22" s="29">
        <v>9</v>
      </c>
      <c r="C22" s="39">
        <v>192505</v>
      </c>
      <c r="D22" s="36">
        <v>7.73</v>
      </c>
      <c r="E22" s="39">
        <v>75118616</v>
      </c>
      <c r="F22" s="36">
        <v>8.3699999999999992</v>
      </c>
      <c r="G22" s="36">
        <v>35.47</v>
      </c>
      <c r="H22" s="57">
        <v>3583.3</v>
      </c>
      <c r="I22" s="29">
        <v>132</v>
      </c>
      <c r="J22" s="36">
        <v>14.89</v>
      </c>
      <c r="K22" s="29">
        <v>3</v>
      </c>
      <c r="L22" s="57">
        <v>25.09</v>
      </c>
      <c r="M22" s="57">
        <v>19.54</v>
      </c>
      <c r="N22" s="57">
        <v>13.69</v>
      </c>
      <c r="O22" s="57">
        <v>9341.94</v>
      </c>
      <c r="P22" s="57">
        <v>188.5</v>
      </c>
      <c r="Q22" s="57">
        <v>2.61</v>
      </c>
      <c r="R22" s="57">
        <v>1.37</v>
      </c>
      <c r="S22" s="57">
        <v>390.22</v>
      </c>
      <c r="T22" s="57">
        <v>21.08</v>
      </c>
      <c r="U22" s="57">
        <v>-0.18</v>
      </c>
      <c r="V22" s="57">
        <v>-0.26</v>
      </c>
    </row>
    <row r="23" spans="1:22">
      <c r="A23" s="202"/>
      <c r="B23" s="29">
        <v>10</v>
      </c>
      <c r="C23" s="39">
        <v>164360</v>
      </c>
      <c r="D23" s="36">
        <v>6.6</v>
      </c>
      <c r="E23" s="39">
        <v>72300870</v>
      </c>
      <c r="F23" s="36">
        <v>8.0500000000000007</v>
      </c>
      <c r="G23" s="36">
        <v>35.46</v>
      </c>
      <c r="H23" s="57">
        <v>3259.34</v>
      </c>
      <c r="I23" s="29">
        <v>91</v>
      </c>
      <c r="J23" s="36">
        <v>13.56</v>
      </c>
      <c r="K23" s="29">
        <v>3</v>
      </c>
      <c r="L23" s="57">
        <v>23.35</v>
      </c>
      <c r="M23" s="57">
        <v>19.53</v>
      </c>
      <c r="N23" s="57">
        <v>13.12</v>
      </c>
      <c r="O23" s="57">
        <v>12493.85</v>
      </c>
      <c r="P23" s="57">
        <v>155.1</v>
      </c>
      <c r="Q23" s="57">
        <v>3.83</v>
      </c>
      <c r="R23" s="57">
        <v>1.52</v>
      </c>
      <c r="S23" s="57">
        <v>439.89</v>
      </c>
      <c r="T23" s="57">
        <v>20</v>
      </c>
      <c r="U23" s="57">
        <v>-0.17</v>
      </c>
      <c r="V23" s="57">
        <v>-0.25</v>
      </c>
    </row>
    <row r="24" spans="1:22">
      <c r="A24" s="29"/>
      <c r="B24" s="29"/>
      <c r="C24" s="39"/>
      <c r="D24" s="36"/>
      <c r="E24" s="39"/>
      <c r="F24" s="36"/>
      <c r="G24" s="36"/>
      <c r="H24" s="57"/>
      <c r="I24" s="29"/>
      <c r="J24" s="36"/>
      <c r="K24" s="29"/>
      <c r="L24" s="57"/>
      <c r="M24" s="57"/>
      <c r="N24" s="57"/>
      <c r="O24" s="57"/>
      <c r="P24" s="57"/>
      <c r="Q24" s="57"/>
      <c r="R24" s="57"/>
      <c r="S24" s="57"/>
      <c r="T24" s="57"/>
      <c r="U24" s="57"/>
      <c r="V24" s="57"/>
    </row>
    <row r="25" spans="1:22">
      <c r="A25" s="202" t="s">
        <v>243</v>
      </c>
      <c r="B25" s="29">
        <v>1</v>
      </c>
      <c r="C25" s="39">
        <v>215893</v>
      </c>
      <c r="D25" s="36">
        <v>19.78</v>
      </c>
      <c r="E25" s="39">
        <v>58213236</v>
      </c>
      <c r="F25" s="36">
        <v>18.440000000000001</v>
      </c>
      <c r="G25" s="36">
        <v>36.869999999999997</v>
      </c>
      <c r="H25" s="57">
        <v>7128.43</v>
      </c>
      <c r="I25" s="29">
        <v>401</v>
      </c>
      <c r="J25" s="36">
        <v>21.05</v>
      </c>
      <c r="K25" s="29">
        <v>4</v>
      </c>
      <c r="L25" s="57">
        <v>37.43</v>
      </c>
      <c r="M25" s="57">
        <v>30.52</v>
      </c>
      <c r="N25" s="57">
        <v>22.1</v>
      </c>
      <c r="O25" s="57">
        <v>4513.5600000000004</v>
      </c>
      <c r="P25" s="57">
        <v>241.41</v>
      </c>
      <c r="Q25" s="57">
        <v>0.63</v>
      </c>
      <c r="R25" s="57">
        <v>0.6</v>
      </c>
      <c r="S25" s="57">
        <v>269.64</v>
      </c>
      <c r="T25" s="57">
        <v>50.2</v>
      </c>
      <c r="U25" s="57">
        <v>-0.22</v>
      </c>
      <c r="V25" s="57">
        <v>-0.28000000000000003</v>
      </c>
    </row>
    <row r="26" spans="1:22">
      <c r="A26" s="202"/>
      <c r="B26" s="29">
        <v>2</v>
      </c>
      <c r="C26" s="39">
        <v>159876</v>
      </c>
      <c r="D26" s="36">
        <v>14.65</v>
      </c>
      <c r="E26" s="39">
        <v>49067593</v>
      </c>
      <c r="F26" s="36">
        <v>15.54</v>
      </c>
      <c r="G26" s="36">
        <v>37.729999999999997</v>
      </c>
      <c r="H26" s="57">
        <v>7504.75</v>
      </c>
      <c r="I26" s="29">
        <v>435</v>
      </c>
      <c r="J26" s="36">
        <v>20.9</v>
      </c>
      <c r="K26" s="29">
        <v>3</v>
      </c>
      <c r="L26" s="57">
        <v>38.18</v>
      </c>
      <c r="M26" s="57">
        <v>31.89</v>
      </c>
      <c r="N26" s="57">
        <v>22.21</v>
      </c>
      <c r="O26" s="57">
        <v>5840.28</v>
      </c>
      <c r="P26" s="57">
        <v>242.25</v>
      </c>
      <c r="Q26" s="57">
        <v>0.78</v>
      </c>
      <c r="R26" s="57">
        <v>0.64</v>
      </c>
      <c r="S26" s="57">
        <v>306.91000000000003</v>
      </c>
      <c r="T26" s="57">
        <v>43.82</v>
      </c>
      <c r="U26" s="57">
        <v>-0.19</v>
      </c>
      <c r="V26" s="57">
        <v>-0.26</v>
      </c>
    </row>
    <row r="27" spans="1:22">
      <c r="A27" s="202"/>
      <c r="B27" s="29">
        <v>3</v>
      </c>
      <c r="C27" s="39">
        <v>143322</v>
      </c>
      <c r="D27" s="36">
        <v>13.13</v>
      </c>
      <c r="E27" s="39">
        <v>39886711</v>
      </c>
      <c r="F27" s="36">
        <v>12.63</v>
      </c>
      <c r="G27" s="36">
        <v>37.56</v>
      </c>
      <c r="H27" s="57">
        <v>5857.88</v>
      </c>
      <c r="I27" s="29">
        <v>318</v>
      </c>
      <c r="J27" s="36">
        <v>18.41</v>
      </c>
      <c r="K27" s="29">
        <v>3</v>
      </c>
      <c r="L27" s="57">
        <v>32.01</v>
      </c>
      <c r="M27" s="57">
        <v>30.47</v>
      </c>
      <c r="N27" s="57">
        <v>20</v>
      </c>
      <c r="O27" s="57">
        <v>6195.67</v>
      </c>
      <c r="P27" s="57">
        <v>211.45</v>
      </c>
      <c r="Q27" s="57">
        <v>1.06</v>
      </c>
      <c r="R27" s="57">
        <v>0.64</v>
      </c>
      <c r="S27" s="57">
        <v>278.3</v>
      </c>
      <c r="T27" s="57">
        <v>34.380000000000003</v>
      </c>
      <c r="U27" s="57">
        <v>-0.22</v>
      </c>
      <c r="V27" s="57">
        <v>-0.28999999999999998</v>
      </c>
    </row>
    <row r="28" spans="1:22">
      <c r="A28" s="202"/>
      <c r="B28" s="29">
        <v>4</v>
      </c>
      <c r="C28" s="39">
        <v>126091</v>
      </c>
      <c r="D28" s="36">
        <v>11.55</v>
      </c>
      <c r="E28" s="39">
        <v>35336220</v>
      </c>
      <c r="F28" s="36">
        <v>11.19</v>
      </c>
      <c r="G28" s="36">
        <v>37.64</v>
      </c>
      <c r="H28" s="57">
        <v>6583.45</v>
      </c>
      <c r="I28" s="29">
        <v>322</v>
      </c>
      <c r="J28" s="36">
        <v>18.420000000000002</v>
      </c>
      <c r="K28" s="29">
        <v>4</v>
      </c>
      <c r="L28" s="57">
        <v>32.020000000000003</v>
      </c>
      <c r="M28" s="57">
        <v>28.73</v>
      </c>
      <c r="N28" s="57">
        <v>18.75</v>
      </c>
      <c r="O28" s="57">
        <v>5702.72</v>
      </c>
      <c r="P28" s="57">
        <v>195.13</v>
      </c>
      <c r="Q28" s="57">
        <v>0.87</v>
      </c>
      <c r="R28" s="57">
        <v>0.68</v>
      </c>
      <c r="S28" s="57">
        <v>280.24</v>
      </c>
      <c r="T28" s="57">
        <v>39.97</v>
      </c>
      <c r="U28" s="57">
        <v>-0.23</v>
      </c>
      <c r="V28" s="57">
        <v>-0.28000000000000003</v>
      </c>
    </row>
    <row r="29" spans="1:22">
      <c r="A29" s="202"/>
      <c r="B29" s="29">
        <v>5</v>
      </c>
      <c r="C29" s="39">
        <v>104484</v>
      </c>
      <c r="D29" s="36">
        <v>9.57</v>
      </c>
      <c r="E29" s="39">
        <v>30870866</v>
      </c>
      <c r="F29" s="36">
        <v>9.7799999999999994</v>
      </c>
      <c r="G29" s="36">
        <v>37.630000000000003</v>
      </c>
      <c r="H29" s="57">
        <v>5919.42</v>
      </c>
      <c r="I29" s="29">
        <v>263</v>
      </c>
      <c r="J29" s="36">
        <v>18.34</v>
      </c>
      <c r="K29" s="29">
        <v>3</v>
      </c>
      <c r="L29" s="57">
        <v>33.4</v>
      </c>
      <c r="M29" s="57">
        <v>26.22</v>
      </c>
      <c r="N29" s="57">
        <v>16.5</v>
      </c>
      <c r="O29" s="57">
        <v>6076.34</v>
      </c>
      <c r="P29" s="57">
        <v>210</v>
      </c>
      <c r="Q29" s="57">
        <v>1.03</v>
      </c>
      <c r="R29" s="57">
        <v>0.66</v>
      </c>
      <c r="S29" s="57">
        <v>295.45999999999998</v>
      </c>
      <c r="T29" s="57">
        <v>28.76</v>
      </c>
      <c r="U29" s="57">
        <v>-0.21</v>
      </c>
      <c r="V29" s="57">
        <v>-0.28000000000000003</v>
      </c>
    </row>
    <row r="30" spans="1:22">
      <c r="A30" s="202"/>
      <c r="B30" s="29">
        <v>6</v>
      </c>
      <c r="C30" s="39">
        <v>88525</v>
      </c>
      <c r="D30" s="36">
        <v>8.11</v>
      </c>
      <c r="E30" s="39">
        <v>24499760</v>
      </c>
      <c r="F30" s="36">
        <v>7.76</v>
      </c>
      <c r="G30" s="36">
        <v>38.72</v>
      </c>
      <c r="H30" s="57">
        <v>6037.66</v>
      </c>
      <c r="I30" s="29">
        <v>253</v>
      </c>
      <c r="J30" s="36">
        <v>18.53</v>
      </c>
      <c r="K30" s="29">
        <v>3</v>
      </c>
      <c r="L30" s="57">
        <v>32.58</v>
      </c>
      <c r="M30" s="57">
        <v>27.52</v>
      </c>
      <c r="N30" s="57">
        <v>19.579999999999998</v>
      </c>
      <c r="O30" s="57">
        <v>5989.34</v>
      </c>
      <c r="P30" s="57">
        <v>183.15</v>
      </c>
      <c r="Q30" s="57">
        <v>0.99</v>
      </c>
      <c r="R30" s="57">
        <v>0.72</v>
      </c>
      <c r="S30" s="57">
        <v>276.76</v>
      </c>
      <c r="T30" s="57">
        <v>32.86</v>
      </c>
      <c r="U30" s="57">
        <v>-0.24</v>
      </c>
      <c r="V30" s="57">
        <v>-0.28999999999999998</v>
      </c>
    </row>
    <row r="31" spans="1:22">
      <c r="A31" s="202"/>
      <c r="B31" s="29">
        <v>7</v>
      </c>
      <c r="C31" s="39">
        <v>76307</v>
      </c>
      <c r="D31" s="36">
        <v>6.99</v>
      </c>
      <c r="E31" s="39">
        <v>22143577</v>
      </c>
      <c r="F31" s="36">
        <v>7.01</v>
      </c>
      <c r="G31" s="36">
        <v>38.9</v>
      </c>
      <c r="H31" s="57">
        <v>5794.32</v>
      </c>
      <c r="I31" s="29">
        <v>305</v>
      </c>
      <c r="J31" s="36">
        <v>17.75</v>
      </c>
      <c r="K31" s="29">
        <v>3</v>
      </c>
      <c r="L31" s="57">
        <v>31.05</v>
      </c>
      <c r="M31" s="57">
        <v>29.17</v>
      </c>
      <c r="N31" s="57">
        <v>17.5</v>
      </c>
      <c r="O31" s="57">
        <v>5699.72</v>
      </c>
      <c r="P31" s="57">
        <v>215</v>
      </c>
      <c r="Q31" s="57">
        <v>0.98</v>
      </c>
      <c r="R31" s="57">
        <v>0.71</v>
      </c>
      <c r="S31" s="57">
        <v>290.19</v>
      </c>
      <c r="T31" s="57">
        <v>39</v>
      </c>
      <c r="U31" s="57">
        <v>-0.22</v>
      </c>
      <c r="V31" s="57">
        <v>-0.28000000000000003</v>
      </c>
    </row>
    <row r="32" spans="1:22">
      <c r="A32" s="202"/>
      <c r="B32" s="29">
        <v>8</v>
      </c>
      <c r="C32" s="39">
        <v>70986</v>
      </c>
      <c r="D32" s="36">
        <v>6.5</v>
      </c>
      <c r="E32" s="39">
        <v>21946809</v>
      </c>
      <c r="F32" s="36">
        <v>6.95</v>
      </c>
      <c r="G32" s="36">
        <v>37.42</v>
      </c>
      <c r="H32" s="57">
        <v>5673.41</v>
      </c>
      <c r="I32" s="29">
        <v>224</v>
      </c>
      <c r="J32" s="36">
        <v>16.95</v>
      </c>
      <c r="K32" s="29">
        <v>3</v>
      </c>
      <c r="L32" s="57">
        <v>30.39</v>
      </c>
      <c r="M32" s="57">
        <v>27.51</v>
      </c>
      <c r="N32" s="57">
        <v>16.25</v>
      </c>
      <c r="O32" s="57">
        <v>6121.62</v>
      </c>
      <c r="P32" s="57">
        <v>218.71</v>
      </c>
      <c r="Q32" s="57">
        <v>1.08</v>
      </c>
      <c r="R32" s="57">
        <v>0.92</v>
      </c>
      <c r="S32" s="57">
        <v>309.17</v>
      </c>
      <c r="T32" s="57">
        <v>31.55</v>
      </c>
      <c r="U32" s="57">
        <v>-0.19</v>
      </c>
      <c r="V32" s="57">
        <v>-0.3</v>
      </c>
    </row>
    <row r="33" spans="1:22">
      <c r="A33" s="202"/>
      <c r="B33" s="29">
        <v>9</v>
      </c>
      <c r="C33" s="39">
        <v>58100</v>
      </c>
      <c r="D33" s="36">
        <v>5.32</v>
      </c>
      <c r="E33" s="39">
        <v>18203175</v>
      </c>
      <c r="F33" s="36">
        <v>5.77</v>
      </c>
      <c r="G33" s="36">
        <v>37.72</v>
      </c>
      <c r="H33" s="57">
        <v>6217.81</v>
      </c>
      <c r="I33" s="29">
        <v>171</v>
      </c>
      <c r="J33" s="36">
        <v>18.04</v>
      </c>
      <c r="K33" s="29">
        <v>3</v>
      </c>
      <c r="L33" s="57">
        <v>31.89</v>
      </c>
      <c r="M33" s="57">
        <v>23.65</v>
      </c>
      <c r="N33" s="57">
        <v>15</v>
      </c>
      <c r="O33" s="57">
        <v>7645.71</v>
      </c>
      <c r="P33" s="57">
        <v>134</v>
      </c>
      <c r="Q33" s="57">
        <v>1.23</v>
      </c>
      <c r="R33" s="57">
        <v>0.9</v>
      </c>
      <c r="S33" s="57">
        <v>313.31</v>
      </c>
      <c r="T33" s="57">
        <v>21.72</v>
      </c>
      <c r="U33" s="57">
        <v>-0.23</v>
      </c>
      <c r="V33" s="57">
        <v>-0.28999999999999998</v>
      </c>
    </row>
    <row r="34" spans="1:22">
      <c r="A34" s="202"/>
      <c r="B34" s="29">
        <v>10</v>
      </c>
      <c r="C34" s="39">
        <v>47818</v>
      </c>
      <c r="D34" s="36">
        <v>4.38</v>
      </c>
      <c r="E34" s="39">
        <v>15545751</v>
      </c>
      <c r="F34" s="36">
        <v>4.92</v>
      </c>
      <c r="G34" s="36">
        <v>38.979999999999997</v>
      </c>
      <c r="H34" s="57">
        <v>4520.26</v>
      </c>
      <c r="I34" s="29">
        <v>183</v>
      </c>
      <c r="J34" s="36">
        <v>15.07</v>
      </c>
      <c r="K34" s="29">
        <v>2</v>
      </c>
      <c r="L34" s="57">
        <v>25.04</v>
      </c>
      <c r="M34" s="57">
        <v>25.61</v>
      </c>
      <c r="N34" s="57">
        <v>15</v>
      </c>
      <c r="O34" s="57">
        <v>10236.049999999999</v>
      </c>
      <c r="P34" s="57">
        <v>154.05000000000001</v>
      </c>
      <c r="Q34" s="57">
        <v>2.2599999999999998</v>
      </c>
      <c r="R34" s="57">
        <v>0.86</v>
      </c>
      <c r="S34" s="57">
        <v>325.10000000000002</v>
      </c>
      <c r="T34" s="57">
        <v>21.06</v>
      </c>
      <c r="U34" s="57">
        <v>-0.19</v>
      </c>
      <c r="V34" s="57">
        <v>-0.28000000000000003</v>
      </c>
    </row>
    <row r="35" spans="1:22">
      <c r="A35" s="29"/>
      <c r="B35" s="29"/>
      <c r="C35" s="39"/>
      <c r="D35" s="36"/>
      <c r="E35" s="39"/>
      <c r="F35" s="36"/>
      <c r="G35" s="36"/>
      <c r="H35" s="57"/>
      <c r="I35" s="29"/>
      <c r="J35" s="36"/>
      <c r="K35" s="29"/>
      <c r="L35" s="57"/>
      <c r="M35" s="57"/>
      <c r="N35" s="57"/>
      <c r="O35" s="57"/>
      <c r="P35" s="57"/>
      <c r="Q35" s="57"/>
      <c r="R35" s="57"/>
      <c r="S35" s="57"/>
      <c r="T35" s="57"/>
      <c r="U35" s="57"/>
      <c r="V35" s="57"/>
    </row>
    <row r="36" spans="1:22">
      <c r="A36" s="202" t="s">
        <v>244</v>
      </c>
      <c r="B36" s="29">
        <v>1</v>
      </c>
      <c r="C36" s="39">
        <v>141416</v>
      </c>
      <c r="D36" s="36">
        <v>23.26</v>
      </c>
      <c r="E36" s="39">
        <v>9575835</v>
      </c>
      <c r="F36" s="36">
        <v>22.02</v>
      </c>
      <c r="G36" s="36">
        <v>39.64</v>
      </c>
      <c r="H36" s="57">
        <v>838.07</v>
      </c>
      <c r="I36" s="29">
        <v>26</v>
      </c>
      <c r="J36" s="36">
        <v>11.94</v>
      </c>
      <c r="K36" s="29">
        <v>2</v>
      </c>
      <c r="L36" s="57">
        <v>20.100000000000001</v>
      </c>
      <c r="M36" s="57">
        <v>41.46</v>
      </c>
      <c r="N36" s="57">
        <v>30</v>
      </c>
      <c r="O36" s="57">
        <v>167.15</v>
      </c>
      <c r="P36" s="57">
        <v>28.66</v>
      </c>
      <c r="Q36" s="57">
        <v>1.35</v>
      </c>
      <c r="R36" s="57">
        <v>0.78</v>
      </c>
      <c r="S36" s="57">
        <v>67.709999999999994</v>
      </c>
      <c r="T36" s="57">
        <v>14.97</v>
      </c>
      <c r="U36" s="57">
        <v>-0.84</v>
      </c>
      <c r="V36" s="57">
        <v>-0.69</v>
      </c>
    </row>
    <row r="37" spans="1:22">
      <c r="A37" s="202"/>
      <c r="B37" s="29">
        <v>2</v>
      </c>
      <c r="C37" s="39">
        <v>97472</v>
      </c>
      <c r="D37" s="36">
        <v>16.03</v>
      </c>
      <c r="E37" s="39">
        <v>7366624</v>
      </c>
      <c r="F37" s="36">
        <v>16.940000000000001</v>
      </c>
      <c r="G37" s="36">
        <v>39.97</v>
      </c>
      <c r="H37" s="57">
        <v>894.05</v>
      </c>
      <c r="I37" s="29">
        <v>29</v>
      </c>
      <c r="J37" s="36">
        <v>12.31</v>
      </c>
      <c r="K37" s="29">
        <v>2</v>
      </c>
      <c r="L37" s="57">
        <v>21.94</v>
      </c>
      <c r="M37" s="57">
        <v>44.94</v>
      </c>
      <c r="N37" s="57">
        <v>30.59</v>
      </c>
      <c r="O37" s="57">
        <v>202.73</v>
      </c>
      <c r="P37" s="57">
        <v>28.3</v>
      </c>
      <c r="Q37" s="57">
        <v>1.37</v>
      </c>
      <c r="R37" s="57">
        <v>0.72</v>
      </c>
      <c r="S37" s="57">
        <v>75.58</v>
      </c>
      <c r="T37" s="57">
        <v>12.38</v>
      </c>
      <c r="U37" s="57">
        <v>-0.83</v>
      </c>
      <c r="V37" s="57">
        <v>-0.68</v>
      </c>
    </row>
    <row r="38" spans="1:22">
      <c r="A38" s="202"/>
      <c r="B38" s="29">
        <v>3</v>
      </c>
      <c r="C38" s="39">
        <v>80254</v>
      </c>
      <c r="D38" s="36">
        <v>13.2</v>
      </c>
      <c r="E38" s="39">
        <v>7614654</v>
      </c>
      <c r="F38" s="36">
        <v>17.510000000000002</v>
      </c>
      <c r="G38" s="36">
        <v>40.020000000000003</v>
      </c>
      <c r="H38" s="57">
        <v>1074.21</v>
      </c>
      <c r="I38" s="29">
        <v>26</v>
      </c>
      <c r="J38" s="36">
        <v>13.31</v>
      </c>
      <c r="K38" s="29">
        <v>2</v>
      </c>
      <c r="L38" s="57">
        <v>23.74</v>
      </c>
      <c r="M38" s="57">
        <v>43.94</v>
      </c>
      <c r="N38" s="57">
        <v>30</v>
      </c>
      <c r="O38" s="57">
        <v>296.89</v>
      </c>
      <c r="P38" s="57">
        <v>24.89</v>
      </c>
      <c r="Q38" s="57">
        <v>1.6</v>
      </c>
      <c r="R38" s="57">
        <v>0.82</v>
      </c>
      <c r="S38" s="57">
        <v>94.88</v>
      </c>
      <c r="T38" s="57">
        <v>14.35</v>
      </c>
      <c r="U38" s="57">
        <v>-0.9</v>
      </c>
      <c r="V38" s="57">
        <v>-0.7</v>
      </c>
    </row>
    <row r="39" spans="1:22">
      <c r="A39" s="202"/>
      <c r="B39" s="29">
        <v>4</v>
      </c>
      <c r="C39" s="39">
        <v>71379</v>
      </c>
      <c r="D39" s="36">
        <v>11.74</v>
      </c>
      <c r="E39" s="39">
        <v>4882003</v>
      </c>
      <c r="F39" s="36">
        <v>11.23</v>
      </c>
      <c r="G39" s="36">
        <v>39.72</v>
      </c>
      <c r="H39" s="57">
        <v>1002.37</v>
      </c>
      <c r="I39" s="29">
        <v>22</v>
      </c>
      <c r="J39" s="36">
        <v>10.8</v>
      </c>
      <c r="K39" s="29">
        <v>2</v>
      </c>
      <c r="L39" s="57">
        <v>18.73</v>
      </c>
      <c r="M39" s="57">
        <v>39.74</v>
      </c>
      <c r="N39" s="57">
        <v>30</v>
      </c>
      <c r="O39" s="57">
        <v>199.29</v>
      </c>
      <c r="P39" s="57">
        <v>25</v>
      </c>
      <c r="Q39" s="57">
        <v>1.37</v>
      </c>
      <c r="R39" s="57">
        <v>0.79</v>
      </c>
      <c r="S39" s="57">
        <v>68.400000000000006</v>
      </c>
      <c r="T39" s="57">
        <v>13.87</v>
      </c>
      <c r="U39" s="57">
        <v>-0.83</v>
      </c>
      <c r="V39" s="57">
        <v>-0.69</v>
      </c>
    </row>
    <row r="40" spans="1:22">
      <c r="A40" s="202"/>
      <c r="B40" s="29">
        <v>5</v>
      </c>
      <c r="C40" s="39">
        <v>52523</v>
      </c>
      <c r="D40" s="36">
        <v>8.64</v>
      </c>
      <c r="E40" s="39">
        <v>3568442</v>
      </c>
      <c r="F40" s="36">
        <v>8.2100000000000009</v>
      </c>
      <c r="G40" s="36">
        <v>39.69</v>
      </c>
      <c r="H40" s="57">
        <v>1024.93</v>
      </c>
      <c r="I40" s="29">
        <v>39</v>
      </c>
      <c r="J40" s="36">
        <v>12.61</v>
      </c>
      <c r="K40" s="29">
        <v>2</v>
      </c>
      <c r="L40" s="57">
        <v>22.24</v>
      </c>
      <c r="M40" s="57">
        <v>40.81</v>
      </c>
      <c r="N40" s="57">
        <v>30</v>
      </c>
      <c r="O40" s="57">
        <v>204.72</v>
      </c>
      <c r="P40" s="57">
        <v>27.52</v>
      </c>
      <c r="Q40" s="57">
        <v>1.26</v>
      </c>
      <c r="R40" s="57">
        <v>0.64</v>
      </c>
      <c r="S40" s="57">
        <v>67.94</v>
      </c>
      <c r="T40" s="57">
        <v>15.13</v>
      </c>
      <c r="U40" s="57">
        <v>-0.84</v>
      </c>
      <c r="V40" s="57">
        <v>-0.7</v>
      </c>
    </row>
    <row r="41" spans="1:22">
      <c r="A41" s="202"/>
      <c r="B41" s="29">
        <v>6</v>
      </c>
      <c r="C41" s="39">
        <v>48386</v>
      </c>
      <c r="D41" s="36">
        <v>7.96</v>
      </c>
      <c r="E41" s="39">
        <v>3156605</v>
      </c>
      <c r="F41" s="36">
        <v>7.26</v>
      </c>
      <c r="G41" s="36">
        <v>41.62</v>
      </c>
      <c r="H41" s="57">
        <v>1178.93</v>
      </c>
      <c r="I41" s="29">
        <v>30</v>
      </c>
      <c r="J41" s="36">
        <v>12.09</v>
      </c>
      <c r="K41" s="29">
        <v>2</v>
      </c>
      <c r="L41" s="57">
        <v>21.58</v>
      </c>
      <c r="M41" s="57">
        <v>39.57</v>
      </c>
      <c r="N41" s="57">
        <v>30</v>
      </c>
      <c r="O41" s="57">
        <v>185.04</v>
      </c>
      <c r="P41" s="57">
        <v>29.43</v>
      </c>
      <c r="Q41" s="57">
        <v>1.31</v>
      </c>
      <c r="R41" s="57">
        <v>0.69</v>
      </c>
      <c r="S41" s="57">
        <v>65.239999999999995</v>
      </c>
      <c r="T41" s="57">
        <v>15.78</v>
      </c>
      <c r="U41" s="57">
        <v>-0.83</v>
      </c>
      <c r="V41" s="57">
        <v>-0.68</v>
      </c>
    </row>
    <row r="42" spans="1:22">
      <c r="A42" s="202"/>
      <c r="B42" s="29">
        <v>7</v>
      </c>
      <c r="C42" s="39">
        <v>36300</v>
      </c>
      <c r="D42" s="36">
        <v>5.97</v>
      </c>
      <c r="E42" s="39">
        <v>2598546</v>
      </c>
      <c r="F42" s="36">
        <v>5.98</v>
      </c>
      <c r="G42" s="36">
        <v>41.19</v>
      </c>
      <c r="H42" s="57">
        <v>651.17999999999995</v>
      </c>
      <c r="I42" s="29">
        <v>23</v>
      </c>
      <c r="J42" s="36">
        <v>10.55</v>
      </c>
      <c r="K42" s="29">
        <v>2</v>
      </c>
      <c r="L42" s="57">
        <v>17.63</v>
      </c>
      <c r="M42" s="57">
        <v>39.869999999999997</v>
      </c>
      <c r="N42" s="57">
        <v>30</v>
      </c>
      <c r="O42" s="57">
        <v>192.97</v>
      </c>
      <c r="P42" s="57">
        <v>27.09</v>
      </c>
      <c r="Q42" s="57">
        <v>1.96</v>
      </c>
      <c r="R42" s="57">
        <v>0.85</v>
      </c>
      <c r="S42" s="57">
        <v>71.59</v>
      </c>
      <c r="T42" s="57">
        <v>15</v>
      </c>
      <c r="U42" s="57">
        <v>-0.79</v>
      </c>
      <c r="V42" s="57">
        <v>-0.68</v>
      </c>
    </row>
    <row r="43" spans="1:22">
      <c r="A43" s="202"/>
      <c r="B43" s="29">
        <v>8</v>
      </c>
      <c r="C43" s="39">
        <v>33545</v>
      </c>
      <c r="D43" s="36">
        <v>5.52</v>
      </c>
      <c r="E43" s="39">
        <v>1947599</v>
      </c>
      <c r="F43" s="36">
        <v>4.4800000000000004</v>
      </c>
      <c r="G43" s="36">
        <v>40.85</v>
      </c>
      <c r="H43" s="57">
        <v>609.6</v>
      </c>
      <c r="I43" s="29">
        <v>21</v>
      </c>
      <c r="J43" s="36">
        <v>10.130000000000001</v>
      </c>
      <c r="K43" s="29">
        <v>2</v>
      </c>
      <c r="L43" s="57">
        <v>18.09</v>
      </c>
      <c r="M43" s="57">
        <v>46.45</v>
      </c>
      <c r="N43" s="57">
        <v>30</v>
      </c>
      <c r="O43" s="57">
        <v>184.99</v>
      </c>
      <c r="P43" s="57">
        <v>30.02</v>
      </c>
      <c r="Q43" s="57">
        <v>1.98</v>
      </c>
      <c r="R43" s="57">
        <v>1.0900000000000001</v>
      </c>
      <c r="S43" s="57">
        <v>58.06</v>
      </c>
      <c r="T43" s="57">
        <v>16.7</v>
      </c>
      <c r="U43" s="57">
        <v>-0.79</v>
      </c>
      <c r="V43" s="57">
        <v>-0.66</v>
      </c>
    </row>
    <row r="44" spans="1:22">
      <c r="A44" s="202"/>
      <c r="B44" s="29">
        <v>9</v>
      </c>
      <c r="C44" s="39">
        <v>25221</v>
      </c>
      <c r="D44" s="36">
        <v>4.1500000000000004</v>
      </c>
      <c r="E44" s="39">
        <v>1712730</v>
      </c>
      <c r="F44" s="36">
        <v>3.94</v>
      </c>
      <c r="G44" s="36">
        <v>42.07</v>
      </c>
      <c r="H44" s="57">
        <v>720.7</v>
      </c>
      <c r="I44" s="29">
        <v>26</v>
      </c>
      <c r="J44" s="36">
        <v>10.97</v>
      </c>
      <c r="K44" s="29">
        <v>2</v>
      </c>
      <c r="L44" s="57">
        <v>17.84</v>
      </c>
      <c r="M44" s="57">
        <v>38.47</v>
      </c>
      <c r="N44" s="57">
        <v>25.71</v>
      </c>
      <c r="O44" s="57">
        <v>198.82</v>
      </c>
      <c r="P44" s="57">
        <v>24.99</v>
      </c>
      <c r="Q44" s="57">
        <v>1.86</v>
      </c>
      <c r="R44" s="57">
        <v>0.7</v>
      </c>
      <c r="S44" s="57">
        <v>67.91</v>
      </c>
      <c r="T44" s="57">
        <v>12.96</v>
      </c>
      <c r="U44" s="57">
        <v>-0.83</v>
      </c>
      <c r="V44" s="57">
        <v>-0.69</v>
      </c>
    </row>
    <row r="45" spans="1:22">
      <c r="A45" s="202"/>
      <c r="B45" s="29">
        <v>10</v>
      </c>
      <c r="C45" s="39">
        <v>21429</v>
      </c>
      <c r="D45" s="36">
        <v>3.52</v>
      </c>
      <c r="E45" s="39">
        <v>1055068</v>
      </c>
      <c r="F45" s="36">
        <v>2.4300000000000002</v>
      </c>
      <c r="G45" s="36">
        <v>41.52</v>
      </c>
      <c r="H45" s="57">
        <v>549.39</v>
      </c>
      <c r="I45" s="29">
        <v>23</v>
      </c>
      <c r="J45" s="36">
        <v>8.4600000000000009</v>
      </c>
      <c r="K45" s="29">
        <v>2</v>
      </c>
      <c r="L45" s="57">
        <v>13.06</v>
      </c>
      <c r="M45" s="57">
        <v>39.86</v>
      </c>
      <c r="N45" s="57">
        <v>30</v>
      </c>
      <c r="O45" s="57">
        <v>153.32</v>
      </c>
      <c r="P45" s="57">
        <v>31.75</v>
      </c>
      <c r="Q45" s="57">
        <v>1.62</v>
      </c>
      <c r="R45" s="57">
        <v>0.9</v>
      </c>
      <c r="S45" s="57">
        <v>49.23</v>
      </c>
      <c r="T45" s="57">
        <v>13.97</v>
      </c>
      <c r="U45" s="57">
        <v>-0.8</v>
      </c>
      <c r="V45" s="57">
        <v>-0.64</v>
      </c>
    </row>
    <row r="46" spans="1:22">
      <c r="A46" s="29"/>
      <c r="B46" s="29"/>
      <c r="C46" s="39"/>
      <c r="D46" s="36"/>
      <c r="E46" s="39"/>
      <c r="F46" s="36"/>
      <c r="G46" s="36"/>
      <c r="H46" s="57"/>
      <c r="I46" s="29"/>
      <c r="J46" s="36"/>
      <c r="K46" s="29"/>
      <c r="L46" s="57"/>
      <c r="M46" s="57"/>
      <c r="N46" s="57"/>
      <c r="O46" s="57"/>
      <c r="P46" s="57"/>
      <c r="Q46" s="57"/>
      <c r="R46" s="57"/>
      <c r="S46" s="57"/>
      <c r="T46" s="57"/>
      <c r="U46" s="57"/>
      <c r="V46" s="57"/>
    </row>
    <row r="47" spans="1:22">
      <c r="A47" s="202" t="s">
        <v>245</v>
      </c>
      <c r="B47" s="29">
        <v>1</v>
      </c>
      <c r="C47" s="39">
        <v>51354</v>
      </c>
      <c r="D47" s="36">
        <v>22.48</v>
      </c>
      <c r="E47" s="39">
        <v>2794954.1</v>
      </c>
      <c r="F47" s="36">
        <v>21.59</v>
      </c>
      <c r="G47" s="36">
        <v>37.44</v>
      </c>
      <c r="H47" s="57">
        <v>972.46</v>
      </c>
      <c r="I47" s="29">
        <v>27</v>
      </c>
      <c r="J47" s="36">
        <v>8.89</v>
      </c>
      <c r="K47" s="29">
        <v>2</v>
      </c>
      <c r="L47" s="57">
        <v>14.27</v>
      </c>
      <c r="M47" s="57">
        <v>41.45</v>
      </c>
      <c r="N47" s="57">
        <v>30</v>
      </c>
      <c r="O47" s="57">
        <v>140.13</v>
      </c>
      <c r="P47" s="57">
        <v>20.69</v>
      </c>
      <c r="Q47" s="57">
        <v>1.21</v>
      </c>
      <c r="R47" s="57">
        <v>0.51</v>
      </c>
      <c r="S47" s="57">
        <v>54.42</v>
      </c>
      <c r="T47" s="57">
        <v>11.74</v>
      </c>
      <c r="U47" s="57">
        <v>-0.88</v>
      </c>
      <c r="V47" s="57">
        <v>-0.69</v>
      </c>
    </row>
    <row r="48" spans="1:22">
      <c r="A48" s="202"/>
      <c r="B48" s="29">
        <v>2</v>
      </c>
      <c r="C48" s="39">
        <v>34217</v>
      </c>
      <c r="D48" s="36">
        <v>14.98</v>
      </c>
      <c r="E48" s="39">
        <v>2149607.7999999998</v>
      </c>
      <c r="F48" s="36">
        <v>16.61</v>
      </c>
      <c r="G48" s="36">
        <v>37.92</v>
      </c>
      <c r="H48" s="57">
        <v>950.29</v>
      </c>
      <c r="I48" s="29">
        <v>33</v>
      </c>
      <c r="J48" s="36">
        <v>10.07</v>
      </c>
      <c r="K48" s="29">
        <v>2</v>
      </c>
      <c r="L48" s="57">
        <v>17.239999999999998</v>
      </c>
      <c r="M48" s="57">
        <v>44.26</v>
      </c>
      <c r="N48" s="57">
        <v>30.22</v>
      </c>
      <c r="O48" s="57">
        <v>197.11</v>
      </c>
      <c r="P48" s="57">
        <v>21.52</v>
      </c>
      <c r="Q48" s="57">
        <v>1.23</v>
      </c>
      <c r="R48" s="57">
        <v>0.44</v>
      </c>
      <c r="S48" s="57">
        <v>62.82</v>
      </c>
      <c r="T48" s="57">
        <v>10.08</v>
      </c>
      <c r="U48" s="57">
        <v>-0.89</v>
      </c>
      <c r="V48" s="57">
        <v>-0.7</v>
      </c>
    </row>
    <row r="49" spans="1:22">
      <c r="A49" s="202"/>
      <c r="B49" s="29">
        <v>3</v>
      </c>
      <c r="C49" s="39">
        <v>26784</v>
      </c>
      <c r="D49" s="36">
        <v>11.72</v>
      </c>
      <c r="E49" s="39">
        <v>2551463.5</v>
      </c>
      <c r="F49" s="36">
        <v>19.71</v>
      </c>
      <c r="G49" s="36">
        <v>36.270000000000003</v>
      </c>
      <c r="H49" s="57">
        <v>1136.8499999999999</v>
      </c>
      <c r="I49" s="29">
        <v>24</v>
      </c>
      <c r="J49" s="36">
        <v>10.53</v>
      </c>
      <c r="K49" s="29">
        <v>2</v>
      </c>
      <c r="L49" s="57">
        <v>17.559999999999999</v>
      </c>
      <c r="M49" s="57">
        <v>41.08</v>
      </c>
      <c r="N49" s="57">
        <v>28.12</v>
      </c>
      <c r="O49" s="57">
        <v>332.55</v>
      </c>
      <c r="P49" s="57">
        <v>20</v>
      </c>
      <c r="Q49" s="57">
        <v>1.63</v>
      </c>
      <c r="R49" s="57">
        <v>0.64</v>
      </c>
      <c r="S49" s="57">
        <v>95.26</v>
      </c>
      <c r="T49" s="57">
        <v>9.5</v>
      </c>
      <c r="U49" s="57">
        <v>-0.86</v>
      </c>
      <c r="V49" s="57">
        <v>-0.68</v>
      </c>
    </row>
    <row r="50" spans="1:22">
      <c r="A50" s="202"/>
      <c r="B50" s="29">
        <v>4</v>
      </c>
      <c r="C50" s="39">
        <v>25609</v>
      </c>
      <c r="D50" s="36">
        <v>11.21</v>
      </c>
      <c r="E50" s="39">
        <v>1139897.6000000001</v>
      </c>
      <c r="F50" s="36">
        <v>8.81</v>
      </c>
      <c r="G50" s="36">
        <v>37.64</v>
      </c>
      <c r="H50" s="57">
        <v>950.72</v>
      </c>
      <c r="I50" s="29">
        <v>30</v>
      </c>
      <c r="J50" s="36">
        <v>8.15</v>
      </c>
      <c r="K50" s="29">
        <v>2</v>
      </c>
      <c r="L50" s="57">
        <v>14.14</v>
      </c>
      <c r="M50" s="57">
        <v>43.43</v>
      </c>
      <c r="N50" s="57">
        <v>36.880000000000003</v>
      </c>
      <c r="O50" s="57">
        <v>225.28</v>
      </c>
      <c r="P50" s="57">
        <v>22.76</v>
      </c>
      <c r="Q50" s="57">
        <v>1.38</v>
      </c>
      <c r="R50" s="57">
        <v>0.28999999999999998</v>
      </c>
      <c r="S50" s="57">
        <v>44.51</v>
      </c>
      <c r="T50" s="57">
        <v>10.96</v>
      </c>
      <c r="U50" s="57">
        <v>-0.91</v>
      </c>
      <c r="V50" s="57">
        <v>-0.69</v>
      </c>
    </row>
    <row r="51" spans="1:22">
      <c r="A51" s="202"/>
      <c r="B51" s="29">
        <v>5</v>
      </c>
      <c r="C51" s="39">
        <v>21099</v>
      </c>
      <c r="D51" s="36">
        <v>9.24</v>
      </c>
      <c r="E51" s="39">
        <v>1170193.1000000001</v>
      </c>
      <c r="F51" s="36">
        <v>9.0399999999999991</v>
      </c>
      <c r="G51" s="36">
        <v>37.020000000000003</v>
      </c>
      <c r="H51" s="57">
        <v>1122.21</v>
      </c>
      <c r="I51" s="29">
        <v>46</v>
      </c>
      <c r="J51" s="36">
        <v>8.68</v>
      </c>
      <c r="K51" s="29">
        <v>2</v>
      </c>
      <c r="L51" s="57">
        <v>13.93</v>
      </c>
      <c r="M51" s="57">
        <v>41.45</v>
      </c>
      <c r="N51" s="57">
        <v>28.5</v>
      </c>
      <c r="O51" s="57">
        <v>166.74</v>
      </c>
      <c r="P51" s="57">
        <v>20.05</v>
      </c>
      <c r="Q51" s="57">
        <v>1.1200000000000001</v>
      </c>
      <c r="R51" s="57">
        <v>0.22</v>
      </c>
      <c r="S51" s="57">
        <v>55.46</v>
      </c>
      <c r="T51" s="57">
        <v>13.92</v>
      </c>
      <c r="U51" s="57">
        <v>-0.84</v>
      </c>
      <c r="V51" s="57">
        <v>-0.69</v>
      </c>
    </row>
    <row r="52" spans="1:22">
      <c r="A52" s="202"/>
      <c r="B52" s="29">
        <v>6</v>
      </c>
      <c r="C52" s="39">
        <v>18575</v>
      </c>
      <c r="D52" s="36">
        <v>8.1300000000000008</v>
      </c>
      <c r="E52" s="39">
        <v>776937.3</v>
      </c>
      <c r="F52" s="36">
        <v>6</v>
      </c>
      <c r="G52" s="36">
        <v>40.090000000000003</v>
      </c>
      <c r="H52" s="57">
        <v>1079.93</v>
      </c>
      <c r="I52" s="29">
        <v>26</v>
      </c>
      <c r="J52" s="36">
        <v>8.33</v>
      </c>
      <c r="K52" s="29">
        <v>2</v>
      </c>
      <c r="L52" s="57">
        <v>15.07</v>
      </c>
      <c r="M52" s="57">
        <v>38.96</v>
      </c>
      <c r="N52" s="57">
        <v>28.33</v>
      </c>
      <c r="O52" s="57">
        <v>137.71</v>
      </c>
      <c r="P52" s="57">
        <v>24.14</v>
      </c>
      <c r="Q52" s="57">
        <v>0.99</v>
      </c>
      <c r="R52" s="57">
        <v>0.32</v>
      </c>
      <c r="S52" s="57">
        <v>41.83</v>
      </c>
      <c r="T52" s="57">
        <v>7.33</v>
      </c>
      <c r="U52" s="57">
        <v>-0.96</v>
      </c>
      <c r="V52" s="57">
        <v>-0.69</v>
      </c>
    </row>
    <row r="53" spans="1:22">
      <c r="A53" s="202"/>
      <c r="B53" s="29">
        <v>7</v>
      </c>
      <c r="C53" s="39">
        <v>13276</v>
      </c>
      <c r="D53" s="36">
        <v>5.81</v>
      </c>
      <c r="E53" s="39">
        <v>800751.2</v>
      </c>
      <c r="F53" s="36">
        <v>6.19</v>
      </c>
      <c r="G53" s="36">
        <v>36.68</v>
      </c>
      <c r="H53" s="57">
        <v>524.38</v>
      </c>
      <c r="I53" s="29">
        <v>23</v>
      </c>
      <c r="J53" s="36">
        <v>6.77</v>
      </c>
      <c r="K53" s="29">
        <v>2</v>
      </c>
      <c r="L53" s="57">
        <v>9.76</v>
      </c>
      <c r="M53" s="57">
        <v>35.89</v>
      </c>
      <c r="N53" s="57">
        <v>25.44</v>
      </c>
      <c r="O53" s="57">
        <v>177.69</v>
      </c>
      <c r="P53" s="57">
        <v>20</v>
      </c>
      <c r="Q53" s="57">
        <v>1.9</v>
      </c>
      <c r="R53" s="57">
        <v>0.65</v>
      </c>
      <c r="S53" s="57">
        <v>60.31</v>
      </c>
      <c r="T53" s="57">
        <v>11.73</v>
      </c>
      <c r="U53" s="57">
        <v>-0.9</v>
      </c>
      <c r="V53" s="57">
        <v>-0.73</v>
      </c>
    </row>
    <row r="54" spans="1:22">
      <c r="A54" s="202"/>
      <c r="B54" s="29">
        <v>8</v>
      </c>
      <c r="C54" s="39">
        <v>13894</v>
      </c>
      <c r="D54" s="36">
        <v>6.08</v>
      </c>
      <c r="E54" s="39">
        <v>545579.19999999995</v>
      </c>
      <c r="F54" s="36">
        <v>4.21</v>
      </c>
      <c r="G54" s="36">
        <v>39.869999999999997</v>
      </c>
      <c r="H54" s="57">
        <v>434.84</v>
      </c>
      <c r="I54" s="29">
        <v>23</v>
      </c>
      <c r="J54" s="36">
        <v>6.45</v>
      </c>
      <c r="K54" s="29">
        <v>1</v>
      </c>
      <c r="L54" s="57">
        <v>10.029999999999999</v>
      </c>
      <c r="M54" s="57">
        <v>50.85</v>
      </c>
      <c r="N54" s="57">
        <v>30</v>
      </c>
      <c r="O54" s="57">
        <v>166.85</v>
      </c>
      <c r="P54" s="57">
        <v>20.74</v>
      </c>
      <c r="Q54" s="57">
        <v>1.68</v>
      </c>
      <c r="R54" s="57">
        <v>1.23</v>
      </c>
      <c r="S54" s="57">
        <v>39.270000000000003</v>
      </c>
      <c r="T54" s="57">
        <v>13.55</v>
      </c>
      <c r="U54" s="57">
        <v>-0.92</v>
      </c>
      <c r="V54" s="57">
        <v>-0.7</v>
      </c>
    </row>
    <row r="55" spans="1:22">
      <c r="A55" s="202"/>
      <c r="B55" s="29">
        <v>9</v>
      </c>
      <c r="C55" s="39">
        <v>13306</v>
      </c>
      <c r="D55" s="36">
        <v>5.82</v>
      </c>
      <c r="E55" s="39">
        <v>598227.4</v>
      </c>
      <c r="F55" s="36">
        <v>4.62</v>
      </c>
      <c r="G55" s="36">
        <v>39.79</v>
      </c>
      <c r="H55" s="57">
        <v>641.1</v>
      </c>
      <c r="I55" s="29">
        <v>22</v>
      </c>
      <c r="J55" s="36">
        <v>6.11</v>
      </c>
      <c r="K55" s="29">
        <v>1</v>
      </c>
      <c r="L55" s="57">
        <v>9.32</v>
      </c>
      <c r="M55" s="57">
        <v>36.86</v>
      </c>
      <c r="N55" s="57">
        <v>25.71</v>
      </c>
      <c r="O55" s="57">
        <v>124.01</v>
      </c>
      <c r="P55" s="57">
        <v>17.399999999999999</v>
      </c>
      <c r="Q55" s="57">
        <v>1.62</v>
      </c>
      <c r="R55" s="57">
        <v>0.4</v>
      </c>
      <c r="S55" s="57">
        <v>44.96</v>
      </c>
      <c r="T55" s="57">
        <v>8.8800000000000008</v>
      </c>
      <c r="U55" s="57">
        <v>-0.95</v>
      </c>
      <c r="V55" s="57">
        <v>-0.7</v>
      </c>
    </row>
    <row r="56" spans="1:22">
      <c r="A56" s="202"/>
      <c r="B56" s="29">
        <v>10</v>
      </c>
      <c r="C56" s="39">
        <v>10344</v>
      </c>
      <c r="D56" s="36">
        <v>4.53</v>
      </c>
      <c r="E56" s="39">
        <v>417728.2</v>
      </c>
      <c r="F56" s="36">
        <v>3.23</v>
      </c>
      <c r="G56" s="36">
        <v>38.96</v>
      </c>
      <c r="H56" s="57">
        <v>618.48</v>
      </c>
      <c r="I56" s="29">
        <v>26</v>
      </c>
      <c r="J56" s="36">
        <v>6.85</v>
      </c>
      <c r="K56" s="29">
        <v>2</v>
      </c>
      <c r="L56" s="57">
        <v>10.31</v>
      </c>
      <c r="M56" s="57">
        <v>33.56</v>
      </c>
      <c r="N56" s="57">
        <v>25.91</v>
      </c>
      <c r="O56" s="57">
        <v>179.44</v>
      </c>
      <c r="P56" s="57">
        <v>33</v>
      </c>
      <c r="Q56" s="57">
        <v>1.71</v>
      </c>
      <c r="R56" s="57">
        <v>0.64</v>
      </c>
      <c r="S56" s="57">
        <v>40.380000000000003</v>
      </c>
      <c r="T56" s="57">
        <v>12.05</v>
      </c>
      <c r="U56" s="57">
        <v>-0.69</v>
      </c>
      <c r="V56" s="57">
        <v>-0.6</v>
      </c>
    </row>
    <row r="57" spans="1:22">
      <c r="A57" s="29"/>
      <c r="B57" s="29"/>
      <c r="C57" s="39"/>
      <c r="D57" s="36"/>
      <c r="E57" s="39"/>
      <c r="F57" s="36"/>
      <c r="G57" s="36"/>
      <c r="H57" s="57"/>
      <c r="I57" s="29"/>
      <c r="J57" s="36"/>
      <c r="K57" s="29"/>
      <c r="L57" s="57"/>
      <c r="M57" s="57"/>
      <c r="N57" s="57"/>
      <c r="O57" s="57"/>
      <c r="P57" s="57"/>
      <c r="Q57" s="57"/>
      <c r="R57" s="57"/>
      <c r="S57" s="57"/>
      <c r="T57" s="57"/>
      <c r="U57" s="57"/>
      <c r="V57" s="57"/>
    </row>
    <row r="58" spans="1:22">
      <c r="A58" s="202" t="s">
        <v>246</v>
      </c>
      <c r="B58" s="29">
        <v>1</v>
      </c>
      <c r="C58" s="39">
        <v>89142</v>
      </c>
      <c r="D58" s="36">
        <v>23.63</v>
      </c>
      <c r="E58" s="39">
        <v>6739517.7000000002</v>
      </c>
      <c r="F58" s="36">
        <v>22.2</v>
      </c>
      <c r="G58" s="36">
        <v>40.82</v>
      </c>
      <c r="H58" s="57">
        <v>768.43</v>
      </c>
      <c r="I58" s="29">
        <v>26</v>
      </c>
      <c r="J58" s="36">
        <v>13.73</v>
      </c>
      <c r="K58" s="29">
        <v>3</v>
      </c>
      <c r="L58" s="57">
        <v>23.49</v>
      </c>
      <c r="M58" s="57">
        <v>41.45</v>
      </c>
      <c r="N58" s="57">
        <v>30</v>
      </c>
      <c r="O58" s="57">
        <v>183.57</v>
      </c>
      <c r="P58" s="57">
        <v>32.78</v>
      </c>
      <c r="Q58" s="57">
        <v>1.44</v>
      </c>
      <c r="R58" s="57">
        <v>0.87</v>
      </c>
      <c r="S58" s="57">
        <v>75.599999999999994</v>
      </c>
      <c r="T58" s="57">
        <v>17.62</v>
      </c>
      <c r="U58" s="57">
        <v>-0.82</v>
      </c>
      <c r="V58" s="57">
        <v>-0.69</v>
      </c>
    </row>
    <row r="59" spans="1:22">
      <c r="A59" s="202"/>
      <c r="B59" s="29">
        <v>2</v>
      </c>
      <c r="C59" s="39">
        <v>62875</v>
      </c>
      <c r="D59" s="36">
        <v>16.670000000000002</v>
      </c>
      <c r="E59" s="39">
        <v>5186149.4000000004</v>
      </c>
      <c r="F59" s="36">
        <v>17.079999999999998</v>
      </c>
      <c r="G59" s="36">
        <v>41.11</v>
      </c>
      <c r="H59" s="57">
        <v>868.04</v>
      </c>
      <c r="I59" s="29">
        <v>28</v>
      </c>
      <c r="J59" s="36">
        <v>13.5</v>
      </c>
      <c r="K59" s="29">
        <v>2</v>
      </c>
      <c r="L59" s="57">
        <v>24.47</v>
      </c>
      <c r="M59" s="57">
        <v>45.46</v>
      </c>
      <c r="N59" s="57">
        <v>31.02</v>
      </c>
      <c r="O59" s="57">
        <v>206.29</v>
      </c>
      <c r="P59" s="57">
        <v>33.11</v>
      </c>
      <c r="Q59" s="57">
        <v>1.43</v>
      </c>
      <c r="R59" s="57">
        <v>0.93</v>
      </c>
      <c r="S59" s="57">
        <v>82.48</v>
      </c>
      <c r="T59" s="57">
        <v>14.49</v>
      </c>
      <c r="U59" s="57">
        <v>-0.82</v>
      </c>
      <c r="V59" s="57">
        <v>-0.68</v>
      </c>
    </row>
    <row r="60" spans="1:22">
      <c r="A60" s="202"/>
      <c r="B60" s="29">
        <v>3</v>
      </c>
      <c r="C60" s="39">
        <v>53433</v>
      </c>
      <c r="D60" s="36">
        <v>14.17</v>
      </c>
      <c r="E60" s="39">
        <v>5058385.5</v>
      </c>
      <c r="F60" s="36">
        <v>16.66</v>
      </c>
      <c r="G60" s="36">
        <v>41.89</v>
      </c>
      <c r="H60" s="57">
        <v>1043.31</v>
      </c>
      <c r="I60" s="29">
        <v>27</v>
      </c>
      <c r="J60" s="36">
        <v>14.69</v>
      </c>
      <c r="K60" s="29">
        <v>3</v>
      </c>
      <c r="L60" s="57">
        <v>26.8</v>
      </c>
      <c r="M60" s="57">
        <v>45.38</v>
      </c>
      <c r="N60" s="57">
        <v>30</v>
      </c>
      <c r="O60" s="57">
        <v>278.97000000000003</v>
      </c>
      <c r="P60" s="57">
        <v>28.13</v>
      </c>
      <c r="Q60" s="57">
        <v>1.58</v>
      </c>
      <c r="R60" s="57">
        <v>0.9</v>
      </c>
      <c r="S60" s="57">
        <v>94.67</v>
      </c>
      <c r="T60" s="57">
        <v>17.95</v>
      </c>
      <c r="U60" s="57">
        <v>-0.91</v>
      </c>
      <c r="V60" s="57">
        <v>-0.71</v>
      </c>
    </row>
    <row r="61" spans="1:22">
      <c r="A61" s="202"/>
      <c r="B61" s="29">
        <v>4</v>
      </c>
      <c r="C61" s="39">
        <v>45684</v>
      </c>
      <c r="D61" s="36">
        <v>12.11</v>
      </c>
      <c r="E61" s="39">
        <v>3708516.7</v>
      </c>
      <c r="F61" s="36">
        <v>12.21</v>
      </c>
      <c r="G61" s="36">
        <v>40.86</v>
      </c>
      <c r="H61" s="57">
        <v>1030.95</v>
      </c>
      <c r="I61" s="29">
        <v>21</v>
      </c>
      <c r="J61" s="36">
        <v>12.16</v>
      </c>
      <c r="K61" s="29">
        <v>3</v>
      </c>
      <c r="L61" s="57">
        <v>21.09</v>
      </c>
      <c r="M61" s="57">
        <v>37.69</v>
      </c>
      <c r="N61" s="57">
        <v>28.12</v>
      </c>
      <c r="O61" s="57">
        <v>183.17</v>
      </c>
      <c r="P61" s="57">
        <v>25.56</v>
      </c>
      <c r="Q61" s="57">
        <v>1.36</v>
      </c>
      <c r="R61" s="57">
        <v>1</v>
      </c>
      <c r="S61" s="57">
        <v>81.180000000000007</v>
      </c>
      <c r="T61" s="57">
        <v>15.32</v>
      </c>
      <c r="U61" s="57">
        <v>-0.79</v>
      </c>
      <c r="V61" s="57">
        <v>-0.69</v>
      </c>
    </row>
    <row r="62" spans="1:22">
      <c r="A62" s="202"/>
      <c r="B62" s="29">
        <v>5</v>
      </c>
      <c r="C62" s="39">
        <v>31331</v>
      </c>
      <c r="D62" s="36">
        <v>8.31</v>
      </c>
      <c r="E62" s="39">
        <v>2374298</v>
      </c>
      <c r="F62" s="36">
        <v>7.82</v>
      </c>
      <c r="G62" s="36">
        <v>41.47</v>
      </c>
      <c r="H62" s="57">
        <v>961.94</v>
      </c>
      <c r="I62" s="29">
        <v>35</v>
      </c>
      <c r="J62" s="36">
        <v>15.22</v>
      </c>
      <c r="K62" s="29">
        <v>3</v>
      </c>
      <c r="L62" s="57">
        <v>27.82</v>
      </c>
      <c r="M62" s="57">
        <v>40.32</v>
      </c>
      <c r="N62" s="57">
        <v>30</v>
      </c>
      <c r="O62" s="57">
        <v>229.78</v>
      </c>
      <c r="P62" s="57">
        <v>32.9</v>
      </c>
      <c r="Q62" s="57">
        <v>1.35</v>
      </c>
      <c r="R62" s="57">
        <v>0.89</v>
      </c>
      <c r="S62" s="57">
        <v>75.78</v>
      </c>
      <c r="T62" s="57">
        <v>16.45</v>
      </c>
      <c r="U62" s="57">
        <v>-0.85</v>
      </c>
      <c r="V62" s="57">
        <v>-0.7</v>
      </c>
    </row>
    <row r="63" spans="1:22">
      <c r="A63" s="202"/>
      <c r="B63" s="29">
        <v>6</v>
      </c>
      <c r="C63" s="39">
        <v>29540</v>
      </c>
      <c r="D63" s="36">
        <v>7.83</v>
      </c>
      <c r="E63" s="39">
        <v>2372169</v>
      </c>
      <c r="F63" s="36">
        <v>7.81</v>
      </c>
      <c r="G63" s="36">
        <v>42.53</v>
      </c>
      <c r="H63" s="57">
        <v>1251.5999999999999</v>
      </c>
      <c r="I63" s="29">
        <v>31</v>
      </c>
      <c r="J63" s="36">
        <v>14.48</v>
      </c>
      <c r="K63" s="29">
        <v>3</v>
      </c>
      <c r="L63" s="57">
        <v>25.78</v>
      </c>
      <c r="M63" s="57">
        <v>39.81</v>
      </c>
      <c r="N63" s="57">
        <v>30</v>
      </c>
      <c r="O63" s="57">
        <v>215.84</v>
      </c>
      <c r="P63" s="57">
        <v>31.11</v>
      </c>
      <c r="Q63" s="57">
        <v>1.5</v>
      </c>
      <c r="R63" s="57">
        <v>0.94</v>
      </c>
      <c r="S63" s="57">
        <v>80.3</v>
      </c>
      <c r="T63" s="57">
        <v>18.329999999999998</v>
      </c>
      <c r="U63" s="57">
        <v>-0.78</v>
      </c>
      <c r="V63" s="57">
        <v>-0.68</v>
      </c>
    </row>
    <row r="64" spans="1:22">
      <c r="A64" s="202"/>
      <c r="B64" s="29">
        <v>7</v>
      </c>
      <c r="C64" s="39">
        <v>22752</v>
      </c>
      <c r="D64" s="36">
        <v>6.03</v>
      </c>
      <c r="E64" s="39">
        <v>1791552.4</v>
      </c>
      <c r="F64" s="36">
        <v>5.9</v>
      </c>
      <c r="G64" s="36">
        <v>43.79</v>
      </c>
      <c r="H64" s="57">
        <v>732.38</v>
      </c>
      <c r="I64" s="29">
        <v>23</v>
      </c>
      <c r="J64" s="36">
        <v>12.84</v>
      </c>
      <c r="K64" s="29">
        <v>2</v>
      </c>
      <c r="L64" s="57">
        <v>22.35</v>
      </c>
      <c r="M64" s="57">
        <v>42.49</v>
      </c>
      <c r="N64" s="57">
        <v>30</v>
      </c>
      <c r="O64" s="57">
        <v>203.68</v>
      </c>
      <c r="P64" s="57">
        <v>30.81</v>
      </c>
      <c r="Q64" s="57">
        <v>2</v>
      </c>
      <c r="R64" s="57">
        <v>0.96</v>
      </c>
      <c r="S64" s="57">
        <v>78.739999999999995</v>
      </c>
      <c r="T64" s="57">
        <v>17.84</v>
      </c>
      <c r="U64" s="57">
        <v>-0.75</v>
      </c>
      <c r="V64" s="57">
        <v>-0.66</v>
      </c>
    </row>
    <row r="65" spans="1:22">
      <c r="A65" s="202"/>
      <c r="B65" s="29">
        <v>8</v>
      </c>
      <c r="C65" s="39">
        <v>19576</v>
      </c>
      <c r="D65" s="36">
        <v>5.19</v>
      </c>
      <c r="E65" s="39">
        <v>1393186.4</v>
      </c>
      <c r="F65" s="36">
        <v>4.59</v>
      </c>
      <c r="G65" s="36">
        <v>41.49</v>
      </c>
      <c r="H65" s="57">
        <v>735.41</v>
      </c>
      <c r="I65" s="29">
        <v>21</v>
      </c>
      <c r="J65" s="36">
        <v>12.7</v>
      </c>
      <c r="K65" s="29">
        <v>2</v>
      </c>
      <c r="L65" s="57">
        <v>23.76</v>
      </c>
      <c r="M65" s="57">
        <v>43.4</v>
      </c>
      <c r="N65" s="57">
        <v>30</v>
      </c>
      <c r="O65" s="57">
        <v>197.95</v>
      </c>
      <c r="P65" s="57">
        <v>32.020000000000003</v>
      </c>
      <c r="Q65" s="57">
        <v>2.19</v>
      </c>
      <c r="R65" s="57">
        <v>1.04</v>
      </c>
      <c r="S65" s="57">
        <v>71.17</v>
      </c>
      <c r="T65" s="57">
        <v>19.46</v>
      </c>
      <c r="U65" s="57">
        <v>-0.74</v>
      </c>
      <c r="V65" s="57">
        <v>-0.64</v>
      </c>
    </row>
    <row r="66" spans="1:22">
      <c r="A66" s="202"/>
      <c r="B66" s="29">
        <v>9</v>
      </c>
      <c r="C66" s="39">
        <v>11869</v>
      </c>
      <c r="D66" s="36">
        <v>3.15</v>
      </c>
      <c r="E66" s="39">
        <v>1111402.8</v>
      </c>
      <c r="F66" s="36">
        <v>3.66</v>
      </c>
      <c r="G66" s="36">
        <v>44.55</v>
      </c>
      <c r="H66" s="57">
        <v>811.97</v>
      </c>
      <c r="I66" s="29">
        <v>29</v>
      </c>
      <c r="J66" s="36">
        <v>16.36</v>
      </c>
      <c r="K66" s="29">
        <v>2</v>
      </c>
      <c r="L66" s="57">
        <v>27.33</v>
      </c>
      <c r="M66" s="57">
        <v>40.32</v>
      </c>
      <c r="N66" s="57">
        <v>25.71</v>
      </c>
      <c r="O66" s="57">
        <v>282.7</v>
      </c>
      <c r="P66" s="57">
        <v>41.48</v>
      </c>
      <c r="Q66" s="57">
        <v>2.14</v>
      </c>
      <c r="R66" s="57">
        <v>0.93</v>
      </c>
      <c r="S66" s="57">
        <v>93.64</v>
      </c>
      <c r="T66" s="57">
        <v>23.58</v>
      </c>
      <c r="U66" s="57">
        <v>-0.79</v>
      </c>
      <c r="V66" s="57">
        <v>-0.67</v>
      </c>
    </row>
    <row r="67" spans="1:22">
      <c r="A67" s="202"/>
      <c r="B67" s="29">
        <v>10</v>
      </c>
      <c r="C67" s="39">
        <v>10966</v>
      </c>
      <c r="D67" s="36">
        <v>2.91</v>
      </c>
      <c r="E67" s="39">
        <v>628176.80000000005</v>
      </c>
      <c r="F67" s="36">
        <v>2.0699999999999998</v>
      </c>
      <c r="G67" s="36">
        <v>44.11</v>
      </c>
      <c r="H67" s="57">
        <v>488.56</v>
      </c>
      <c r="I67" s="29">
        <v>19</v>
      </c>
      <c r="J67" s="36">
        <v>9.7899999999999991</v>
      </c>
      <c r="K67" s="29">
        <v>2</v>
      </c>
      <c r="L67" s="57">
        <v>15.35</v>
      </c>
      <c r="M67" s="57">
        <v>45.99</v>
      </c>
      <c r="N67" s="57">
        <v>30</v>
      </c>
      <c r="O67" s="57">
        <v>129.34</v>
      </c>
      <c r="P67" s="57">
        <v>29.99</v>
      </c>
      <c r="Q67" s="57">
        <v>1.53</v>
      </c>
      <c r="R67" s="57">
        <v>0.95</v>
      </c>
      <c r="S67" s="57">
        <v>57.29</v>
      </c>
      <c r="T67" s="57">
        <v>13.97</v>
      </c>
      <c r="U67" s="57">
        <v>-0.88</v>
      </c>
      <c r="V67" s="57">
        <v>-0.68</v>
      </c>
    </row>
    <row r="68" spans="1:22">
      <c r="A68" s="29"/>
      <c r="B68" s="29"/>
      <c r="C68" s="39"/>
      <c r="D68" s="36"/>
      <c r="E68" s="39"/>
      <c r="F68" s="36"/>
      <c r="G68" s="36"/>
      <c r="H68" s="57"/>
      <c r="I68" s="29"/>
      <c r="J68" s="36"/>
      <c r="K68" s="29"/>
      <c r="L68" s="57"/>
      <c r="M68" s="57"/>
      <c r="N68" s="57"/>
      <c r="O68" s="57"/>
      <c r="P68" s="57"/>
      <c r="Q68" s="57"/>
      <c r="R68" s="57"/>
      <c r="S68" s="57"/>
      <c r="T68" s="57"/>
      <c r="U68" s="57"/>
      <c r="V68" s="57"/>
    </row>
    <row r="69" spans="1:22">
      <c r="A69" s="202" t="s">
        <v>247</v>
      </c>
      <c r="B69" s="29">
        <v>1</v>
      </c>
      <c r="C69" s="39">
        <v>360589</v>
      </c>
      <c r="D69" s="36">
        <v>15.36</v>
      </c>
      <c r="E69" s="39">
        <v>42822859</v>
      </c>
      <c r="F69" s="36">
        <v>10.63</v>
      </c>
      <c r="G69" s="36">
        <v>34.090000000000003</v>
      </c>
      <c r="H69" s="57">
        <v>509.43</v>
      </c>
      <c r="I69" s="29">
        <v>25</v>
      </c>
      <c r="J69" s="36">
        <v>6.91</v>
      </c>
      <c r="K69" s="29">
        <v>2</v>
      </c>
      <c r="L69" s="57">
        <v>10.050000000000001</v>
      </c>
      <c r="M69" s="57">
        <v>30.17</v>
      </c>
      <c r="N69" s="57">
        <v>15</v>
      </c>
      <c r="O69" s="57">
        <v>3519.81</v>
      </c>
      <c r="P69" s="57">
        <v>62.5</v>
      </c>
      <c r="Q69" s="57">
        <v>6.78</v>
      </c>
      <c r="R69" s="57">
        <v>2.04</v>
      </c>
      <c r="S69" s="57">
        <v>118.76</v>
      </c>
      <c r="T69" s="57">
        <v>9.8000000000000007</v>
      </c>
      <c r="U69" s="57">
        <v>-0.19</v>
      </c>
      <c r="V69" s="57">
        <v>-0.3</v>
      </c>
    </row>
    <row r="70" spans="1:22">
      <c r="A70" s="202"/>
      <c r="B70" s="29">
        <v>2</v>
      </c>
      <c r="C70" s="39">
        <v>305872</v>
      </c>
      <c r="D70" s="36">
        <v>13.03</v>
      </c>
      <c r="E70" s="39">
        <v>41543007</v>
      </c>
      <c r="F70" s="36">
        <v>10.31</v>
      </c>
      <c r="G70" s="36">
        <v>33.79</v>
      </c>
      <c r="H70" s="57">
        <v>693.16</v>
      </c>
      <c r="I70" s="29">
        <v>28</v>
      </c>
      <c r="J70" s="36">
        <v>7.36</v>
      </c>
      <c r="K70" s="29">
        <v>2</v>
      </c>
      <c r="L70" s="57">
        <v>10.96</v>
      </c>
      <c r="M70" s="57">
        <v>29.07</v>
      </c>
      <c r="N70" s="57">
        <v>15</v>
      </c>
      <c r="O70" s="57">
        <v>6182.49</v>
      </c>
      <c r="P70" s="57">
        <v>73</v>
      </c>
      <c r="Q70" s="57">
        <v>9.5</v>
      </c>
      <c r="R70" s="57">
        <v>2.25</v>
      </c>
      <c r="S70" s="57">
        <v>135.82</v>
      </c>
      <c r="T70" s="57">
        <v>10</v>
      </c>
      <c r="U70" s="57">
        <v>-0.18</v>
      </c>
      <c r="V70" s="57">
        <v>-0.27</v>
      </c>
    </row>
    <row r="71" spans="1:22">
      <c r="A71" s="202"/>
      <c r="B71" s="29">
        <v>3</v>
      </c>
      <c r="C71" s="39">
        <v>280576</v>
      </c>
      <c r="D71" s="36">
        <v>11.95</v>
      </c>
      <c r="E71" s="39">
        <v>41821792</v>
      </c>
      <c r="F71" s="36">
        <v>10.38</v>
      </c>
      <c r="G71" s="36">
        <v>34.53</v>
      </c>
      <c r="H71" s="57">
        <v>541.07000000000005</v>
      </c>
      <c r="I71" s="29">
        <v>30</v>
      </c>
      <c r="J71" s="36">
        <v>7.18</v>
      </c>
      <c r="K71" s="29">
        <v>2</v>
      </c>
      <c r="L71" s="57">
        <v>10.77</v>
      </c>
      <c r="M71" s="57">
        <v>28.58</v>
      </c>
      <c r="N71" s="57">
        <v>15</v>
      </c>
      <c r="O71" s="57">
        <v>5036.6000000000004</v>
      </c>
      <c r="P71" s="57">
        <v>82.5</v>
      </c>
      <c r="Q71" s="57">
        <v>8.99</v>
      </c>
      <c r="R71" s="57">
        <v>2.5</v>
      </c>
      <c r="S71" s="57">
        <v>149.06</v>
      </c>
      <c r="T71" s="57">
        <v>9.94</v>
      </c>
      <c r="U71" s="57">
        <v>-0.16</v>
      </c>
      <c r="V71" s="57">
        <v>-0.26</v>
      </c>
    </row>
    <row r="72" spans="1:22">
      <c r="A72" s="202"/>
      <c r="B72" s="29">
        <v>4</v>
      </c>
      <c r="C72" s="39">
        <v>256466</v>
      </c>
      <c r="D72" s="36">
        <v>10.93</v>
      </c>
      <c r="E72" s="39">
        <v>45352405</v>
      </c>
      <c r="F72" s="36">
        <v>11.26</v>
      </c>
      <c r="G72" s="36">
        <v>34.46</v>
      </c>
      <c r="H72" s="57">
        <v>586.97</v>
      </c>
      <c r="I72" s="29">
        <v>23</v>
      </c>
      <c r="J72" s="36">
        <v>6.89</v>
      </c>
      <c r="K72" s="29">
        <v>2</v>
      </c>
      <c r="L72" s="57">
        <v>10.210000000000001</v>
      </c>
      <c r="M72" s="57">
        <v>25.42</v>
      </c>
      <c r="N72" s="57">
        <v>14.37</v>
      </c>
      <c r="O72" s="57">
        <v>4775.97</v>
      </c>
      <c r="P72" s="57">
        <v>59</v>
      </c>
      <c r="Q72" s="57">
        <v>8.15</v>
      </c>
      <c r="R72" s="57">
        <v>2.2599999999999998</v>
      </c>
      <c r="S72" s="57">
        <v>176.84</v>
      </c>
      <c r="T72" s="57">
        <v>8.5</v>
      </c>
      <c r="U72" s="57">
        <v>-0.2</v>
      </c>
      <c r="V72" s="57">
        <v>-0.3</v>
      </c>
    </row>
    <row r="73" spans="1:22">
      <c r="A73" s="202"/>
      <c r="B73" s="29">
        <v>5</v>
      </c>
      <c r="C73" s="39">
        <v>226543</v>
      </c>
      <c r="D73" s="36">
        <v>9.65</v>
      </c>
      <c r="E73" s="39">
        <v>41764455</v>
      </c>
      <c r="F73" s="36">
        <v>10.37</v>
      </c>
      <c r="G73" s="36">
        <v>34.85</v>
      </c>
      <c r="H73" s="57">
        <v>533.55999999999995</v>
      </c>
      <c r="I73" s="29">
        <v>24</v>
      </c>
      <c r="J73" s="36">
        <v>7.09</v>
      </c>
      <c r="K73" s="29">
        <v>2</v>
      </c>
      <c r="L73" s="57">
        <v>10.66</v>
      </c>
      <c r="M73" s="57">
        <v>24.41</v>
      </c>
      <c r="N73" s="57">
        <v>13.5</v>
      </c>
      <c r="O73" s="57">
        <v>5753.44</v>
      </c>
      <c r="P73" s="57">
        <v>63.7</v>
      </c>
      <c r="Q73" s="57">
        <v>7.94</v>
      </c>
      <c r="R73" s="57">
        <v>2.2200000000000002</v>
      </c>
      <c r="S73" s="57">
        <v>184.36</v>
      </c>
      <c r="T73" s="57">
        <v>8</v>
      </c>
      <c r="U73" s="57">
        <v>-0.16</v>
      </c>
      <c r="V73" s="57">
        <v>-0.26</v>
      </c>
    </row>
    <row r="74" spans="1:22">
      <c r="A74" s="202"/>
      <c r="B74" s="29">
        <v>6</v>
      </c>
      <c r="C74" s="39">
        <v>217210</v>
      </c>
      <c r="D74" s="36">
        <v>9.25</v>
      </c>
      <c r="E74" s="39">
        <v>34303435</v>
      </c>
      <c r="F74" s="36">
        <v>8.52</v>
      </c>
      <c r="G74" s="36">
        <v>34.880000000000003</v>
      </c>
      <c r="H74" s="57">
        <v>521.16</v>
      </c>
      <c r="I74" s="29">
        <v>24</v>
      </c>
      <c r="J74" s="36">
        <v>6.75</v>
      </c>
      <c r="K74" s="29">
        <v>2</v>
      </c>
      <c r="L74" s="57">
        <v>10.23</v>
      </c>
      <c r="M74" s="57">
        <v>25.75</v>
      </c>
      <c r="N74" s="57">
        <v>13.88</v>
      </c>
      <c r="O74" s="57">
        <v>4643.04</v>
      </c>
      <c r="P74" s="57">
        <v>66.5</v>
      </c>
      <c r="Q74" s="57">
        <v>9.1</v>
      </c>
      <c r="R74" s="57">
        <v>2.5</v>
      </c>
      <c r="S74" s="57">
        <v>157.93</v>
      </c>
      <c r="T74" s="57">
        <v>9.51</v>
      </c>
      <c r="U74" s="57">
        <v>-0.19</v>
      </c>
      <c r="V74" s="57">
        <v>-0.28000000000000003</v>
      </c>
    </row>
    <row r="75" spans="1:22">
      <c r="A75" s="202"/>
      <c r="B75" s="29">
        <v>7</v>
      </c>
      <c r="C75" s="39">
        <v>194981</v>
      </c>
      <c r="D75" s="36">
        <v>8.31</v>
      </c>
      <c r="E75" s="39">
        <v>50030853</v>
      </c>
      <c r="F75" s="36">
        <v>12.42</v>
      </c>
      <c r="G75" s="36">
        <v>35.47</v>
      </c>
      <c r="H75" s="57">
        <v>623.02</v>
      </c>
      <c r="I75" s="29">
        <v>27</v>
      </c>
      <c r="J75" s="36">
        <v>7.07</v>
      </c>
      <c r="K75" s="29">
        <v>2</v>
      </c>
      <c r="L75" s="57">
        <v>10.86</v>
      </c>
      <c r="M75" s="57">
        <v>24.28</v>
      </c>
      <c r="N75" s="57">
        <v>12</v>
      </c>
      <c r="O75" s="57">
        <v>7901.51</v>
      </c>
      <c r="P75" s="57">
        <v>68.900000000000006</v>
      </c>
      <c r="Q75" s="57">
        <v>8.9499999999999993</v>
      </c>
      <c r="R75" s="57">
        <v>2.5</v>
      </c>
      <c r="S75" s="57">
        <v>256.58999999999997</v>
      </c>
      <c r="T75" s="57">
        <v>8.25</v>
      </c>
      <c r="U75" s="57">
        <v>-0.16</v>
      </c>
      <c r="V75" s="57">
        <v>-0.25</v>
      </c>
    </row>
    <row r="76" spans="1:22">
      <c r="A76" s="202"/>
      <c r="B76" s="29">
        <v>8</v>
      </c>
      <c r="C76" s="39">
        <v>185594</v>
      </c>
      <c r="D76" s="36">
        <v>7.91</v>
      </c>
      <c r="E76" s="39">
        <v>37865770</v>
      </c>
      <c r="F76" s="36">
        <v>9.4</v>
      </c>
      <c r="G76" s="36">
        <v>35.229999999999997</v>
      </c>
      <c r="H76" s="57">
        <v>631.4</v>
      </c>
      <c r="I76" s="29">
        <v>28</v>
      </c>
      <c r="J76" s="36">
        <v>6.85</v>
      </c>
      <c r="K76" s="29">
        <v>2</v>
      </c>
      <c r="L76" s="57">
        <v>10.35</v>
      </c>
      <c r="M76" s="57">
        <v>23.26</v>
      </c>
      <c r="N76" s="57">
        <v>11.29</v>
      </c>
      <c r="O76" s="57">
        <v>8579.9</v>
      </c>
      <c r="P76" s="57">
        <v>74.2</v>
      </c>
      <c r="Q76" s="57">
        <v>10.81</v>
      </c>
      <c r="R76" s="57">
        <v>2.5</v>
      </c>
      <c r="S76" s="57">
        <v>204.02</v>
      </c>
      <c r="T76" s="57">
        <v>8.24</v>
      </c>
      <c r="U76" s="57">
        <v>-0.15</v>
      </c>
      <c r="V76" s="57">
        <v>-0.26</v>
      </c>
    </row>
    <row r="77" spans="1:22">
      <c r="A77" s="202"/>
      <c r="B77" s="29">
        <v>9</v>
      </c>
      <c r="C77" s="39">
        <v>171327</v>
      </c>
      <c r="D77" s="36">
        <v>7.3</v>
      </c>
      <c r="E77" s="39">
        <v>27449545</v>
      </c>
      <c r="F77" s="36">
        <v>6.81</v>
      </c>
      <c r="G77" s="36">
        <v>34.880000000000003</v>
      </c>
      <c r="H77" s="57">
        <v>523.30999999999995</v>
      </c>
      <c r="I77" s="29">
        <v>25</v>
      </c>
      <c r="J77" s="36">
        <v>7.46</v>
      </c>
      <c r="K77" s="29">
        <v>2</v>
      </c>
      <c r="L77" s="57">
        <v>11.48</v>
      </c>
      <c r="M77" s="57">
        <v>20.93</v>
      </c>
      <c r="N77" s="57">
        <v>12.5</v>
      </c>
      <c r="O77" s="57">
        <v>5655.35</v>
      </c>
      <c r="P77" s="57">
        <v>72.040000000000006</v>
      </c>
      <c r="Q77" s="57">
        <v>8.98</v>
      </c>
      <c r="R77" s="57">
        <v>2.75</v>
      </c>
      <c r="S77" s="57">
        <v>160.22</v>
      </c>
      <c r="T77" s="57">
        <v>9.85</v>
      </c>
      <c r="U77" s="57">
        <v>-0.15</v>
      </c>
      <c r="V77" s="57">
        <v>-0.26</v>
      </c>
    </row>
    <row r="78" spans="1:22">
      <c r="A78" s="202"/>
      <c r="B78" s="29">
        <v>10</v>
      </c>
      <c r="C78" s="39">
        <v>148034</v>
      </c>
      <c r="D78" s="36">
        <v>6.31</v>
      </c>
      <c r="E78" s="39">
        <v>39861958</v>
      </c>
      <c r="F78" s="36">
        <v>9.9</v>
      </c>
      <c r="G78" s="36">
        <v>34.18</v>
      </c>
      <c r="H78" s="57">
        <v>473.22</v>
      </c>
      <c r="I78" s="29">
        <v>25</v>
      </c>
      <c r="J78" s="36">
        <v>6.76</v>
      </c>
      <c r="K78" s="29">
        <v>2</v>
      </c>
      <c r="L78" s="57">
        <v>10.26</v>
      </c>
      <c r="M78" s="57">
        <v>20.11</v>
      </c>
      <c r="N78" s="57">
        <v>11.25</v>
      </c>
      <c r="O78" s="57">
        <v>10213.049999999999</v>
      </c>
      <c r="P78" s="57">
        <v>75.400000000000006</v>
      </c>
      <c r="Q78" s="57">
        <v>9.36</v>
      </c>
      <c r="R78" s="57">
        <v>2.79</v>
      </c>
      <c r="S78" s="57">
        <v>269.27999999999997</v>
      </c>
      <c r="T78" s="57">
        <v>7.1</v>
      </c>
      <c r="U78" s="57">
        <v>-0.15</v>
      </c>
      <c r="V78" s="57">
        <v>-0.26</v>
      </c>
    </row>
    <row r="79" spans="1:22">
      <c r="A79" s="29"/>
      <c r="B79" s="29"/>
      <c r="C79" s="39"/>
      <c r="D79" s="36"/>
      <c r="E79" s="39"/>
      <c r="F79" s="36"/>
      <c r="G79" s="36"/>
      <c r="H79" s="57"/>
      <c r="I79" s="29"/>
      <c r="J79" s="36"/>
      <c r="K79" s="29"/>
      <c r="L79" s="57"/>
      <c r="M79" s="57"/>
      <c r="N79" s="57"/>
      <c r="O79" s="57"/>
      <c r="P79" s="57"/>
      <c r="Q79" s="57"/>
      <c r="R79" s="57"/>
      <c r="S79" s="57"/>
      <c r="T79" s="57"/>
      <c r="U79" s="57"/>
      <c r="V79" s="57"/>
    </row>
    <row r="80" spans="1:22">
      <c r="A80" s="202" t="s">
        <v>248</v>
      </c>
      <c r="B80" s="29">
        <v>1</v>
      </c>
      <c r="C80" s="39">
        <v>233460</v>
      </c>
      <c r="D80" s="36">
        <v>13.81</v>
      </c>
      <c r="E80" s="39">
        <v>35647350</v>
      </c>
      <c r="F80" s="36">
        <v>9.9700000000000006</v>
      </c>
      <c r="G80" s="36">
        <v>33.54</v>
      </c>
      <c r="H80" s="57">
        <v>565.54999999999995</v>
      </c>
      <c r="I80" s="29">
        <v>28</v>
      </c>
      <c r="J80" s="36">
        <v>7.57</v>
      </c>
      <c r="K80" s="29">
        <v>2</v>
      </c>
      <c r="L80" s="57">
        <v>11.14</v>
      </c>
      <c r="M80" s="57">
        <v>26.91</v>
      </c>
      <c r="N80" s="57">
        <v>15</v>
      </c>
      <c r="O80" s="57">
        <v>4761</v>
      </c>
      <c r="P80" s="57">
        <v>81.2</v>
      </c>
      <c r="Q80" s="57">
        <v>7.8</v>
      </c>
      <c r="R80" s="57">
        <v>2.56</v>
      </c>
      <c r="S80" s="57">
        <v>152.69</v>
      </c>
      <c r="T80" s="57">
        <v>10</v>
      </c>
      <c r="U80" s="57">
        <v>-0.16</v>
      </c>
      <c r="V80" s="57">
        <v>-0.27</v>
      </c>
    </row>
    <row r="81" spans="1:22">
      <c r="A81" s="202"/>
      <c r="B81" s="29">
        <v>2</v>
      </c>
      <c r="C81" s="39">
        <v>216711</v>
      </c>
      <c r="D81" s="36">
        <v>12.82</v>
      </c>
      <c r="E81" s="39">
        <v>33437709</v>
      </c>
      <c r="F81" s="36">
        <v>9.36</v>
      </c>
      <c r="G81" s="36">
        <v>32.93</v>
      </c>
      <c r="H81" s="57">
        <v>732.72</v>
      </c>
      <c r="I81" s="29">
        <v>28</v>
      </c>
      <c r="J81" s="36">
        <v>7.75</v>
      </c>
      <c r="K81" s="29">
        <v>2</v>
      </c>
      <c r="L81" s="57">
        <v>11.63</v>
      </c>
      <c r="M81" s="57">
        <v>26.07</v>
      </c>
      <c r="N81" s="57">
        <v>15</v>
      </c>
      <c r="O81" s="57">
        <v>7954.38</v>
      </c>
      <c r="P81" s="57">
        <v>87.1</v>
      </c>
      <c r="Q81" s="57">
        <v>11.08</v>
      </c>
      <c r="R81" s="57">
        <v>2.82</v>
      </c>
      <c r="S81" s="57">
        <v>154.30000000000001</v>
      </c>
      <c r="T81" s="57">
        <v>10.9</v>
      </c>
      <c r="U81" s="57">
        <v>-0.16</v>
      </c>
      <c r="V81" s="57">
        <v>-0.26</v>
      </c>
    </row>
    <row r="82" spans="1:22">
      <c r="A82" s="202"/>
      <c r="B82" s="29">
        <v>3</v>
      </c>
      <c r="C82" s="39">
        <v>198518</v>
      </c>
      <c r="D82" s="36">
        <v>11.75</v>
      </c>
      <c r="E82" s="39">
        <v>35290902</v>
      </c>
      <c r="F82" s="36">
        <v>9.8699999999999992</v>
      </c>
      <c r="G82" s="36">
        <v>33.909999999999997</v>
      </c>
      <c r="H82" s="57">
        <v>592.79</v>
      </c>
      <c r="I82" s="29">
        <v>32</v>
      </c>
      <c r="J82" s="36">
        <v>7.91</v>
      </c>
      <c r="K82" s="29">
        <v>3</v>
      </c>
      <c r="L82" s="57">
        <v>12.03</v>
      </c>
      <c r="M82" s="57">
        <v>25.04</v>
      </c>
      <c r="N82" s="57">
        <v>15</v>
      </c>
      <c r="O82" s="57">
        <v>6215.42</v>
      </c>
      <c r="P82" s="57">
        <v>114.55</v>
      </c>
      <c r="Q82" s="57">
        <v>8.81</v>
      </c>
      <c r="R82" s="57">
        <v>3.07</v>
      </c>
      <c r="S82" s="57">
        <v>177.77</v>
      </c>
      <c r="T82" s="57">
        <v>10</v>
      </c>
      <c r="U82" s="57">
        <v>-0.13</v>
      </c>
      <c r="V82" s="57">
        <v>-0.23</v>
      </c>
    </row>
    <row r="83" spans="1:22">
      <c r="A83" s="202"/>
      <c r="B83" s="29">
        <v>4</v>
      </c>
      <c r="C83" s="39">
        <v>180313</v>
      </c>
      <c r="D83" s="36">
        <v>10.67</v>
      </c>
      <c r="E83" s="39">
        <v>40606302</v>
      </c>
      <c r="F83" s="36">
        <v>11.36</v>
      </c>
      <c r="G83" s="36">
        <v>33.9</v>
      </c>
      <c r="H83" s="57">
        <v>673.6</v>
      </c>
      <c r="I83" s="29">
        <v>25</v>
      </c>
      <c r="J83" s="36">
        <v>7.58</v>
      </c>
      <c r="K83" s="29">
        <v>2</v>
      </c>
      <c r="L83" s="57">
        <v>11.42</v>
      </c>
      <c r="M83" s="57">
        <v>22.9</v>
      </c>
      <c r="N83" s="57">
        <v>13.27</v>
      </c>
      <c r="O83" s="57">
        <v>6167.32</v>
      </c>
      <c r="P83" s="57">
        <v>71.5</v>
      </c>
      <c r="Q83" s="57">
        <v>9.52</v>
      </c>
      <c r="R83" s="57">
        <v>2.74</v>
      </c>
      <c r="S83" s="57">
        <v>225.2</v>
      </c>
      <c r="T83" s="57">
        <v>10</v>
      </c>
      <c r="U83" s="57">
        <v>-0.18</v>
      </c>
      <c r="V83" s="57">
        <v>-0.28999999999999998</v>
      </c>
    </row>
    <row r="84" spans="1:22">
      <c r="A84" s="202"/>
      <c r="B84" s="29">
        <v>5</v>
      </c>
      <c r="C84" s="39">
        <v>163041</v>
      </c>
      <c r="D84" s="36">
        <v>9.65</v>
      </c>
      <c r="E84" s="39">
        <v>37258492</v>
      </c>
      <c r="F84" s="36">
        <v>10.42</v>
      </c>
      <c r="G84" s="36">
        <v>34.43</v>
      </c>
      <c r="H84" s="57">
        <v>541.92999999999995</v>
      </c>
      <c r="I84" s="29">
        <v>28</v>
      </c>
      <c r="J84" s="36">
        <v>7.7</v>
      </c>
      <c r="K84" s="29">
        <v>2</v>
      </c>
      <c r="L84" s="57">
        <v>11.68</v>
      </c>
      <c r="M84" s="57">
        <v>22.68</v>
      </c>
      <c r="N84" s="57">
        <v>13.12</v>
      </c>
      <c r="O84" s="57">
        <v>6662.68</v>
      </c>
      <c r="P84" s="57">
        <v>78</v>
      </c>
      <c r="Q84" s="57">
        <v>9.24</v>
      </c>
      <c r="R84" s="57">
        <v>2.67</v>
      </c>
      <c r="S84" s="57">
        <v>228.52</v>
      </c>
      <c r="T84" s="57">
        <v>10</v>
      </c>
      <c r="U84" s="57">
        <v>-0.14000000000000001</v>
      </c>
      <c r="V84" s="57">
        <v>-0.24</v>
      </c>
    </row>
    <row r="85" spans="1:22">
      <c r="A85" s="202"/>
      <c r="B85" s="29">
        <v>6</v>
      </c>
      <c r="C85" s="39">
        <v>162279</v>
      </c>
      <c r="D85" s="36">
        <v>9.6</v>
      </c>
      <c r="E85" s="39">
        <v>31047796</v>
      </c>
      <c r="F85" s="36">
        <v>8.69</v>
      </c>
      <c r="G85" s="36">
        <v>34.369999999999997</v>
      </c>
      <c r="H85" s="57">
        <v>522.36</v>
      </c>
      <c r="I85" s="29">
        <v>25</v>
      </c>
      <c r="J85" s="36">
        <v>7.24</v>
      </c>
      <c r="K85" s="29">
        <v>2</v>
      </c>
      <c r="L85" s="57">
        <v>11.09</v>
      </c>
      <c r="M85" s="57">
        <v>24.09</v>
      </c>
      <c r="N85" s="57">
        <v>12.86</v>
      </c>
      <c r="O85" s="57">
        <v>5832.01</v>
      </c>
      <c r="P85" s="57">
        <v>76</v>
      </c>
      <c r="Q85" s="57">
        <v>10.039999999999999</v>
      </c>
      <c r="R85" s="57">
        <v>2.95</v>
      </c>
      <c r="S85" s="57">
        <v>191.32</v>
      </c>
      <c r="T85" s="57">
        <v>10</v>
      </c>
      <c r="U85" s="57">
        <v>-0.17</v>
      </c>
      <c r="V85" s="57">
        <v>-0.26</v>
      </c>
    </row>
    <row r="86" spans="1:22">
      <c r="A86" s="202"/>
      <c r="B86" s="29">
        <v>7</v>
      </c>
      <c r="C86" s="39">
        <v>147747</v>
      </c>
      <c r="D86" s="36">
        <v>8.74</v>
      </c>
      <c r="E86" s="39">
        <v>45876927</v>
      </c>
      <c r="F86" s="36">
        <v>12.84</v>
      </c>
      <c r="G86" s="36">
        <v>34.770000000000003</v>
      </c>
      <c r="H86" s="57">
        <v>546.25</v>
      </c>
      <c r="I86" s="29">
        <v>30</v>
      </c>
      <c r="J86" s="36">
        <v>7.52</v>
      </c>
      <c r="K86" s="29">
        <v>2</v>
      </c>
      <c r="L86" s="57">
        <v>11.65</v>
      </c>
      <c r="M86" s="57">
        <v>22.75</v>
      </c>
      <c r="N86" s="57">
        <v>11.74</v>
      </c>
      <c r="O86" s="57">
        <v>9680.69</v>
      </c>
      <c r="P86" s="57">
        <v>87.25</v>
      </c>
      <c r="Q86" s="57">
        <v>10.08</v>
      </c>
      <c r="R86" s="57">
        <v>2.96</v>
      </c>
      <c r="S86" s="57">
        <v>310.51</v>
      </c>
      <c r="T86" s="57">
        <v>10</v>
      </c>
      <c r="U86" s="57">
        <v>-0.15</v>
      </c>
      <c r="V86" s="57">
        <v>-0.24</v>
      </c>
    </row>
    <row r="87" spans="1:22">
      <c r="A87" s="202"/>
      <c r="B87" s="29">
        <v>8</v>
      </c>
      <c r="C87" s="39">
        <v>139295</v>
      </c>
      <c r="D87" s="36">
        <v>8.24</v>
      </c>
      <c r="E87" s="39">
        <v>32170456</v>
      </c>
      <c r="F87" s="36">
        <v>9</v>
      </c>
      <c r="G87" s="36">
        <v>35.380000000000003</v>
      </c>
      <c r="H87" s="57">
        <v>560.29999999999995</v>
      </c>
      <c r="I87" s="29">
        <v>32</v>
      </c>
      <c r="J87" s="36">
        <v>7.25</v>
      </c>
      <c r="K87" s="29">
        <v>2</v>
      </c>
      <c r="L87" s="57">
        <v>10.83</v>
      </c>
      <c r="M87" s="57">
        <v>20.96</v>
      </c>
      <c r="N87" s="57">
        <v>11.25</v>
      </c>
      <c r="O87" s="57">
        <v>10584.92</v>
      </c>
      <c r="P87" s="57">
        <v>90.2</v>
      </c>
      <c r="Q87" s="57">
        <v>10.59</v>
      </c>
      <c r="R87" s="57">
        <v>2.9</v>
      </c>
      <c r="S87" s="57">
        <v>230.95</v>
      </c>
      <c r="T87" s="57">
        <v>9.5</v>
      </c>
      <c r="U87" s="57">
        <v>-0.14000000000000001</v>
      </c>
      <c r="V87" s="57">
        <v>-0.25</v>
      </c>
    </row>
    <row r="88" spans="1:22">
      <c r="A88" s="202"/>
      <c r="B88" s="29">
        <v>9</v>
      </c>
      <c r="C88" s="39">
        <v>130848</v>
      </c>
      <c r="D88" s="36">
        <v>7.74</v>
      </c>
      <c r="E88" s="39">
        <v>25129865</v>
      </c>
      <c r="F88" s="36">
        <v>7.03</v>
      </c>
      <c r="G88" s="36">
        <v>34.53</v>
      </c>
      <c r="H88" s="57">
        <v>583.64</v>
      </c>
      <c r="I88" s="29">
        <v>31</v>
      </c>
      <c r="J88" s="36">
        <v>8.14</v>
      </c>
      <c r="K88" s="29">
        <v>2</v>
      </c>
      <c r="L88" s="57">
        <v>12.63</v>
      </c>
      <c r="M88" s="57">
        <v>20.96</v>
      </c>
      <c r="N88" s="57">
        <v>13.12</v>
      </c>
      <c r="O88" s="57">
        <v>6673.6</v>
      </c>
      <c r="P88" s="57">
        <v>98.5</v>
      </c>
      <c r="Q88" s="57">
        <v>9.74</v>
      </c>
      <c r="R88" s="57">
        <v>3.14</v>
      </c>
      <c r="S88" s="57">
        <v>192.05</v>
      </c>
      <c r="T88" s="57">
        <v>10</v>
      </c>
      <c r="U88" s="57">
        <v>-0.14000000000000001</v>
      </c>
      <c r="V88" s="57">
        <v>-0.26</v>
      </c>
    </row>
    <row r="89" spans="1:22">
      <c r="A89" s="202"/>
      <c r="B89" s="29">
        <v>10</v>
      </c>
      <c r="C89" s="39">
        <v>117798</v>
      </c>
      <c r="D89" s="36">
        <v>6.97</v>
      </c>
      <c r="E89" s="39">
        <v>40957895</v>
      </c>
      <c r="F89" s="36">
        <v>11.46</v>
      </c>
      <c r="G89" s="36">
        <v>33.869999999999997</v>
      </c>
      <c r="H89" s="57">
        <v>477.5</v>
      </c>
      <c r="I89" s="29">
        <v>28</v>
      </c>
      <c r="J89" s="36">
        <v>7.07</v>
      </c>
      <c r="K89" s="29">
        <v>2</v>
      </c>
      <c r="L89" s="57">
        <v>10.9</v>
      </c>
      <c r="M89" s="57">
        <v>18.86</v>
      </c>
      <c r="N89" s="57">
        <v>11.25</v>
      </c>
      <c r="O89" s="57">
        <v>12190.86</v>
      </c>
      <c r="P89" s="57">
        <v>90</v>
      </c>
      <c r="Q89" s="57">
        <v>9.36</v>
      </c>
      <c r="R89" s="57">
        <v>2.94</v>
      </c>
      <c r="S89" s="57">
        <v>347.7</v>
      </c>
      <c r="T89" s="57">
        <v>8</v>
      </c>
      <c r="U89" s="57">
        <v>-0.15</v>
      </c>
      <c r="V89" s="57">
        <v>-0.26</v>
      </c>
    </row>
    <row r="90" spans="1:22">
      <c r="A90" s="29"/>
      <c r="B90" s="29"/>
      <c r="C90" s="39"/>
      <c r="D90" s="36"/>
      <c r="E90" s="39"/>
      <c r="F90" s="36"/>
      <c r="G90" s="36"/>
      <c r="H90" s="57"/>
      <c r="I90" s="29"/>
      <c r="J90" s="36"/>
      <c r="K90" s="29"/>
      <c r="L90" s="57"/>
      <c r="M90" s="57"/>
      <c r="N90" s="57"/>
      <c r="O90" s="57"/>
      <c r="P90" s="57"/>
      <c r="Q90" s="57"/>
      <c r="R90" s="57"/>
      <c r="S90" s="57"/>
      <c r="T90" s="57"/>
      <c r="U90" s="57"/>
      <c r="V90" s="57"/>
    </row>
    <row r="91" spans="1:22">
      <c r="A91" s="202" t="s">
        <v>249</v>
      </c>
      <c r="B91" s="29">
        <v>1</v>
      </c>
      <c r="C91" s="39">
        <v>111507</v>
      </c>
      <c r="D91" s="36">
        <v>20.28</v>
      </c>
      <c r="E91" s="39">
        <v>7513739</v>
      </c>
      <c r="F91" s="36">
        <v>16.55</v>
      </c>
      <c r="G91" s="36">
        <v>35.57</v>
      </c>
      <c r="H91" s="57">
        <v>457.35</v>
      </c>
      <c r="I91" s="29">
        <v>26</v>
      </c>
      <c r="J91" s="36">
        <v>6.21</v>
      </c>
      <c r="K91" s="29">
        <v>2</v>
      </c>
      <c r="L91" s="57">
        <v>8.8699999999999992</v>
      </c>
      <c r="M91" s="57">
        <v>40.08</v>
      </c>
      <c r="N91" s="57">
        <v>23.75</v>
      </c>
      <c r="O91" s="57">
        <v>1381.51</v>
      </c>
      <c r="P91" s="57">
        <v>42.8</v>
      </c>
      <c r="Q91" s="57">
        <v>3.9</v>
      </c>
      <c r="R91" s="57">
        <v>1.29</v>
      </c>
      <c r="S91" s="57">
        <v>67.38</v>
      </c>
      <c r="T91" s="57">
        <v>8.49</v>
      </c>
      <c r="U91" s="57">
        <v>-0.25</v>
      </c>
      <c r="V91" s="57">
        <v>-0.36</v>
      </c>
    </row>
    <row r="92" spans="1:22">
      <c r="A92" s="202"/>
      <c r="B92" s="29">
        <v>2</v>
      </c>
      <c r="C92" s="39">
        <v>76524</v>
      </c>
      <c r="D92" s="36">
        <v>13.92</v>
      </c>
      <c r="E92" s="39">
        <v>7650037</v>
      </c>
      <c r="F92" s="36">
        <v>16.850000000000001</v>
      </c>
      <c r="G92" s="36">
        <v>36.729999999999997</v>
      </c>
      <c r="H92" s="57">
        <v>691.36</v>
      </c>
      <c r="I92" s="29">
        <v>32</v>
      </c>
      <c r="J92" s="36">
        <v>7.16</v>
      </c>
      <c r="K92" s="29">
        <v>2</v>
      </c>
      <c r="L92" s="57">
        <v>10.54</v>
      </c>
      <c r="M92" s="57">
        <v>40.9</v>
      </c>
      <c r="N92" s="57">
        <v>26.25</v>
      </c>
      <c r="O92" s="57">
        <v>2152.54</v>
      </c>
      <c r="P92" s="57">
        <v>52.68</v>
      </c>
      <c r="Q92" s="57">
        <v>5.0199999999999996</v>
      </c>
      <c r="R92" s="57">
        <v>1.27</v>
      </c>
      <c r="S92" s="57">
        <v>99.97</v>
      </c>
      <c r="T92" s="57">
        <v>9.76</v>
      </c>
      <c r="U92" s="57">
        <v>-0.23</v>
      </c>
      <c r="V92" s="57">
        <v>-0.31</v>
      </c>
    </row>
    <row r="93" spans="1:22">
      <c r="A93" s="202"/>
      <c r="B93" s="29">
        <v>3</v>
      </c>
      <c r="C93" s="39">
        <v>68924</v>
      </c>
      <c r="D93" s="36">
        <v>12.54</v>
      </c>
      <c r="E93" s="39">
        <v>6904478</v>
      </c>
      <c r="F93" s="36">
        <v>15.21</v>
      </c>
      <c r="G93" s="36">
        <v>36.93</v>
      </c>
      <c r="H93" s="57">
        <v>488.54</v>
      </c>
      <c r="I93" s="29">
        <v>31</v>
      </c>
      <c r="J93" s="36">
        <v>6.03</v>
      </c>
      <c r="K93" s="29">
        <v>2</v>
      </c>
      <c r="L93" s="57">
        <v>8.74</v>
      </c>
      <c r="M93" s="57">
        <v>42.71</v>
      </c>
      <c r="N93" s="57">
        <v>20.43</v>
      </c>
      <c r="O93" s="57">
        <v>2507.16</v>
      </c>
      <c r="P93" s="57">
        <v>48.06</v>
      </c>
      <c r="Q93" s="57">
        <v>7.4</v>
      </c>
      <c r="R93" s="57">
        <v>1.32</v>
      </c>
      <c r="S93" s="57">
        <v>100.18</v>
      </c>
      <c r="T93" s="57">
        <v>8.9</v>
      </c>
      <c r="U93" s="57">
        <v>-0.24</v>
      </c>
      <c r="V93" s="57">
        <v>-0.34</v>
      </c>
    </row>
    <row r="94" spans="1:22">
      <c r="A94" s="202"/>
      <c r="B94" s="29">
        <v>4</v>
      </c>
      <c r="C94" s="39">
        <v>64559</v>
      </c>
      <c r="D94" s="36">
        <v>11.74</v>
      </c>
      <c r="E94" s="39">
        <v>4496838</v>
      </c>
      <c r="F94" s="36">
        <v>9.91</v>
      </c>
      <c r="G94" s="36">
        <v>36.65</v>
      </c>
      <c r="H94" s="57">
        <v>442.66</v>
      </c>
      <c r="I94" s="29">
        <v>22</v>
      </c>
      <c r="J94" s="36">
        <v>5.86</v>
      </c>
      <c r="K94" s="29">
        <v>2</v>
      </c>
      <c r="L94" s="57">
        <v>8.31</v>
      </c>
      <c r="M94" s="57">
        <v>35.56</v>
      </c>
      <c r="N94" s="57">
        <v>17.809999999999999</v>
      </c>
      <c r="O94" s="57">
        <v>1669.5</v>
      </c>
      <c r="P94" s="57">
        <v>35.94</v>
      </c>
      <c r="Q94" s="57">
        <v>4.28</v>
      </c>
      <c r="R94" s="57">
        <v>1.35</v>
      </c>
      <c r="S94" s="57">
        <v>69.66</v>
      </c>
      <c r="T94" s="57">
        <v>7.16</v>
      </c>
      <c r="U94" s="57">
        <v>-0.23</v>
      </c>
      <c r="V94" s="57">
        <v>-0.34</v>
      </c>
    </row>
    <row r="95" spans="1:22">
      <c r="A95" s="202"/>
      <c r="B95" s="29">
        <v>5</v>
      </c>
      <c r="C95" s="39">
        <v>54217</v>
      </c>
      <c r="D95" s="36">
        <v>9.86</v>
      </c>
      <c r="E95" s="39">
        <v>4539612</v>
      </c>
      <c r="F95" s="36">
        <v>10</v>
      </c>
      <c r="G95" s="36">
        <v>36.94</v>
      </c>
      <c r="H95" s="57">
        <v>594.49</v>
      </c>
      <c r="I95" s="29">
        <v>19</v>
      </c>
      <c r="J95" s="36">
        <v>6.08</v>
      </c>
      <c r="K95" s="29">
        <v>2</v>
      </c>
      <c r="L95" s="57">
        <v>9.07</v>
      </c>
      <c r="M95" s="57">
        <v>32.35</v>
      </c>
      <c r="N95" s="57">
        <v>15</v>
      </c>
      <c r="O95" s="57">
        <v>3972.33</v>
      </c>
      <c r="P95" s="57">
        <v>31.38</v>
      </c>
      <c r="Q95" s="57">
        <v>4.1500000000000004</v>
      </c>
      <c r="R95" s="57">
        <v>1.25</v>
      </c>
      <c r="S95" s="57">
        <v>83.73</v>
      </c>
      <c r="T95" s="57">
        <v>5.65</v>
      </c>
      <c r="U95" s="57">
        <v>-0.23</v>
      </c>
      <c r="V95" s="57">
        <v>-0.32</v>
      </c>
    </row>
    <row r="96" spans="1:22">
      <c r="A96" s="202"/>
      <c r="B96" s="29">
        <v>6</v>
      </c>
      <c r="C96" s="39">
        <v>43952</v>
      </c>
      <c r="D96" s="36">
        <v>7.99</v>
      </c>
      <c r="E96" s="39">
        <v>3182496</v>
      </c>
      <c r="F96" s="36">
        <v>7.01</v>
      </c>
      <c r="G96" s="36">
        <v>38.590000000000003</v>
      </c>
      <c r="H96" s="57">
        <v>637.23</v>
      </c>
      <c r="I96" s="29">
        <v>28</v>
      </c>
      <c r="J96" s="36">
        <v>6.11</v>
      </c>
      <c r="K96" s="29">
        <v>2</v>
      </c>
      <c r="L96" s="57">
        <v>9.08</v>
      </c>
      <c r="M96" s="57">
        <v>36.380000000000003</v>
      </c>
      <c r="N96" s="57">
        <v>20.62</v>
      </c>
      <c r="O96" s="57">
        <v>1338.04</v>
      </c>
      <c r="P96" s="57">
        <v>42.27</v>
      </c>
      <c r="Q96" s="57">
        <v>5.94</v>
      </c>
      <c r="R96" s="57">
        <v>1.31</v>
      </c>
      <c r="S96" s="57">
        <v>72.41</v>
      </c>
      <c r="T96" s="57">
        <v>5.8</v>
      </c>
      <c r="U96" s="57">
        <v>-0.26</v>
      </c>
      <c r="V96" s="57">
        <v>-0.36</v>
      </c>
    </row>
    <row r="97" spans="1:22">
      <c r="A97" s="202"/>
      <c r="B97" s="29">
        <v>7</v>
      </c>
      <c r="C97" s="39">
        <v>38830</v>
      </c>
      <c r="D97" s="36">
        <v>7.06</v>
      </c>
      <c r="E97" s="39">
        <v>4116747</v>
      </c>
      <c r="F97" s="36">
        <v>9.07</v>
      </c>
      <c r="G97" s="36">
        <v>38.799999999999997</v>
      </c>
      <c r="H97" s="57">
        <v>1041.76</v>
      </c>
      <c r="I97" s="29">
        <v>21</v>
      </c>
      <c r="J97" s="36">
        <v>6.4</v>
      </c>
      <c r="K97" s="29">
        <v>2</v>
      </c>
      <c r="L97" s="57">
        <v>9.69</v>
      </c>
      <c r="M97" s="57">
        <v>33.53</v>
      </c>
      <c r="N97" s="57">
        <v>15</v>
      </c>
      <c r="O97" s="57">
        <v>2773.76</v>
      </c>
      <c r="P97" s="57">
        <v>38.5</v>
      </c>
      <c r="Q97" s="57">
        <v>4.93</v>
      </c>
      <c r="R97" s="57">
        <v>1.24</v>
      </c>
      <c r="S97" s="57">
        <v>106.02</v>
      </c>
      <c r="T97" s="57">
        <v>5</v>
      </c>
      <c r="U97" s="57">
        <v>-0.21</v>
      </c>
      <c r="V97" s="57">
        <v>-0.31</v>
      </c>
    </row>
    <row r="98" spans="1:22">
      <c r="A98" s="202"/>
      <c r="B98" s="29">
        <v>8</v>
      </c>
      <c r="C98" s="39">
        <v>37419</v>
      </c>
      <c r="D98" s="36">
        <v>6.81</v>
      </c>
      <c r="E98" s="39">
        <v>5894114</v>
      </c>
      <c r="F98" s="36">
        <v>12.99</v>
      </c>
      <c r="G98" s="36">
        <v>36.299999999999997</v>
      </c>
      <c r="H98" s="57">
        <v>1038.9100000000001</v>
      </c>
      <c r="I98" s="29">
        <v>27</v>
      </c>
      <c r="J98" s="36">
        <v>6.52</v>
      </c>
      <c r="K98" s="29">
        <v>2</v>
      </c>
      <c r="L98" s="57">
        <v>10.57</v>
      </c>
      <c r="M98" s="57">
        <v>35.42</v>
      </c>
      <c r="N98" s="57">
        <v>18</v>
      </c>
      <c r="O98" s="57">
        <v>3072.77</v>
      </c>
      <c r="P98" s="57">
        <v>48.25</v>
      </c>
      <c r="Q98" s="57">
        <v>11.46</v>
      </c>
      <c r="R98" s="57">
        <v>1.47</v>
      </c>
      <c r="S98" s="57">
        <v>157.52000000000001</v>
      </c>
      <c r="T98" s="57">
        <v>6.68</v>
      </c>
      <c r="U98" s="57">
        <v>-0.18</v>
      </c>
      <c r="V98" s="57">
        <v>-0.31</v>
      </c>
    </row>
    <row r="99" spans="1:22">
      <c r="A99" s="202"/>
      <c r="B99" s="29">
        <v>9</v>
      </c>
      <c r="C99" s="39">
        <v>31023</v>
      </c>
      <c r="D99" s="36">
        <v>5.64</v>
      </c>
      <c r="E99" s="39">
        <v>2132241</v>
      </c>
      <c r="F99" s="36">
        <v>4.7</v>
      </c>
      <c r="G99" s="36">
        <v>37.93</v>
      </c>
      <c r="H99" s="57">
        <v>419.12</v>
      </c>
      <c r="I99" s="29">
        <v>19</v>
      </c>
      <c r="J99" s="36">
        <v>6.31</v>
      </c>
      <c r="K99" s="29">
        <v>2</v>
      </c>
      <c r="L99" s="57">
        <v>9.5399999999999991</v>
      </c>
      <c r="M99" s="57">
        <v>24.38</v>
      </c>
      <c r="N99" s="57">
        <v>15</v>
      </c>
      <c r="O99" s="57">
        <v>2988.63</v>
      </c>
      <c r="P99" s="57">
        <v>29</v>
      </c>
      <c r="Q99" s="57">
        <v>4.83</v>
      </c>
      <c r="R99" s="57">
        <v>1.73</v>
      </c>
      <c r="S99" s="57">
        <v>68.73</v>
      </c>
      <c r="T99" s="57">
        <v>5.99</v>
      </c>
      <c r="U99" s="57">
        <v>-0.22</v>
      </c>
      <c r="V99" s="57">
        <v>-0.28999999999999998</v>
      </c>
    </row>
    <row r="100" spans="1:22">
      <c r="A100" s="202"/>
      <c r="B100" s="29">
        <v>10</v>
      </c>
      <c r="C100" s="39">
        <v>22825</v>
      </c>
      <c r="D100" s="36">
        <v>4.1500000000000004</v>
      </c>
      <c r="E100" s="39">
        <v>-1041735</v>
      </c>
      <c r="F100" s="36">
        <v>-2.2999999999999998</v>
      </c>
      <c r="G100" s="36">
        <v>36.549999999999997</v>
      </c>
      <c r="H100" s="57">
        <v>595.41999999999996</v>
      </c>
      <c r="I100" s="29">
        <v>20</v>
      </c>
      <c r="J100" s="36">
        <v>6.64</v>
      </c>
      <c r="K100" s="29">
        <v>1</v>
      </c>
      <c r="L100" s="57">
        <v>9.56</v>
      </c>
      <c r="M100" s="57">
        <v>30.37</v>
      </c>
      <c r="N100" s="57">
        <v>15</v>
      </c>
      <c r="O100" s="57">
        <v>3155.94</v>
      </c>
      <c r="P100" s="57">
        <v>47.6</v>
      </c>
      <c r="Q100" s="57">
        <v>6.15</v>
      </c>
      <c r="R100" s="57">
        <v>1.62</v>
      </c>
      <c r="S100" s="57">
        <v>-45.64</v>
      </c>
      <c r="T100" s="57">
        <v>5</v>
      </c>
      <c r="U100" s="57">
        <v>-0.16</v>
      </c>
      <c r="V100" s="57">
        <v>-0.27</v>
      </c>
    </row>
    <row r="101" spans="1:22">
      <c r="A101" s="29"/>
      <c r="B101" s="29"/>
      <c r="C101" s="39"/>
      <c r="D101" s="36"/>
      <c r="E101" s="39"/>
      <c r="F101" s="36"/>
      <c r="G101" s="36"/>
      <c r="H101" s="57"/>
      <c r="I101" s="29"/>
      <c r="J101" s="36"/>
      <c r="K101" s="29"/>
      <c r="L101" s="57"/>
      <c r="M101" s="57"/>
      <c r="N101" s="57"/>
      <c r="O101" s="57"/>
      <c r="P101" s="57"/>
      <c r="Q101" s="57"/>
      <c r="R101" s="57"/>
      <c r="S101" s="57"/>
      <c r="T101" s="57"/>
      <c r="U101" s="57"/>
      <c r="V101" s="57"/>
    </row>
    <row r="102" spans="1:22">
      <c r="A102" s="202" t="s">
        <v>250</v>
      </c>
      <c r="B102" s="29">
        <v>1</v>
      </c>
      <c r="C102" s="39">
        <v>31573</v>
      </c>
      <c r="D102" s="36">
        <v>14.39</v>
      </c>
      <c r="E102" s="39">
        <v>3505734</v>
      </c>
      <c r="F102" s="36">
        <v>10.119999999999999</v>
      </c>
      <c r="G102" s="36">
        <v>35.08</v>
      </c>
      <c r="H102" s="57">
        <v>642.95000000000005</v>
      </c>
      <c r="I102" s="29">
        <v>49</v>
      </c>
      <c r="J102" s="36">
        <v>17.260000000000002</v>
      </c>
      <c r="K102" s="29">
        <v>3</v>
      </c>
      <c r="L102" s="57">
        <v>42.19</v>
      </c>
      <c r="M102" s="57">
        <v>28.34</v>
      </c>
      <c r="N102" s="57">
        <v>16.84</v>
      </c>
      <c r="O102" s="57">
        <v>1501.15</v>
      </c>
      <c r="P102" s="57">
        <v>45.85</v>
      </c>
      <c r="Q102" s="57">
        <v>2.85</v>
      </c>
      <c r="R102" s="57">
        <v>1</v>
      </c>
      <c r="S102" s="57">
        <v>111.04</v>
      </c>
      <c r="T102" s="57">
        <v>11</v>
      </c>
      <c r="U102" s="57">
        <v>-0.28999999999999998</v>
      </c>
      <c r="V102" s="57">
        <v>-0.38</v>
      </c>
    </row>
    <row r="103" spans="1:22">
      <c r="A103" s="202"/>
      <c r="B103" s="29">
        <v>2</v>
      </c>
      <c r="C103" s="39">
        <v>26099</v>
      </c>
      <c r="D103" s="36">
        <v>11.9</v>
      </c>
      <c r="E103" s="39">
        <v>2941186</v>
      </c>
      <c r="F103" s="36">
        <v>8.49</v>
      </c>
      <c r="G103" s="36">
        <v>36.380000000000003</v>
      </c>
      <c r="H103" s="57">
        <v>481.87</v>
      </c>
      <c r="I103" s="29">
        <v>44</v>
      </c>
      <c r="J103" s="36">
        <v>15.6</v>
      </c>
      <c r="K103" s="29">
        <v>3</v>
      </c>
      <c r="L103" s="57">
        <v>36.369999999999997</v>
      </c>
      <c r="M103" s="57">
        <v>24.98</v>
      </c>
      <c r="N103" s="57">
        <v>15</v>
      </c>
      <c r="O103" s="57">
        <v>1189.93</v>
      </c>
      <c r="P103" s="57">
        <v>54.2</v>
      </c>
      <c r="Q103" s="57">
        <v>4.1100000000000003</v>
      </c>
      <c r="R103" s="57">
        <v>1.34</v>
      </c>
      <c r="S103" s="57">
        <v>112.69</v>
      </c>
      <c r="T103" s="57">
        <v>15.63</v>
      </c>
      <c r="U103" s="57">
        <v>-0.31</v>
      </c>
      <c r="V103" s="57">
        <v>-0.4</v>
      </c>
    </row>
    <row r="104" spans="1:22">
      <c r="A104" s="202"/>
      <c r="B104" s="29">
        <v>3</v>
      </c>
      <c r="C104" s="39">
        <v>26206</v>
      </c>
      <c r="D104" s="36">
        <v>11.95</v>
      </c>
      <c r="E104" s="39">
        <v>3848252</v>
      </c>
      <c r="F104" s="36">
        <v>11.11</v>
      </c>
      <c r="G104" s="36">
        <v>34.74</v>
      </c>
      <c r="H104" s="57">
        <v>709.56</v>
      </c>
      <c r="I104" s="29">
        <v>37.32</v>
      </c>
      <c r="J104" s="36">
        <v>15.23</v>
      </c>
      <c r="K104" s="29">
        <v>3</v>
      </c>
      <c r="L104" s="57">
        <v>35.81</v>
      </c>
      <c r="M104" s="57">
        <v>26.37</v>
      </c>
      <c r="N104" s="57">
        <v>15</v>
      </c>
      <c r="O104" s="57">
        <v>2024.98</v>
      </c>
      <c r="P104" s="57">
        <v>44.8</v>
      </c>
      <c r="Q104" s="57">
        <v>5.5</v>
      </c>
      <c r="R104" s="57">
        <v>1.24</v>
      </c>
      <c r="S104" s="57">
        <v>146.85</v>
      </c>
      <c r="T104" s="57">
        <v>15.83</v>
      </c>
      <c r="U104" s="57">
        <v>-0.33</v>
      </c>
      <c r="V104" s="57">
        <v>-0.39</v>
      </c>
    </row>
    <row r="105" spans="1:22">
      <c r="A105" s="202"/>
      <c r="B105" s="29">
        <v>4</v>
      </c>
      <c r="C105" s="39">
        <v>28259</v>
      </c>
      <c r="D105" s="36">
        <v>12.88</v>
      </c>
      <c r="E105" s="39">
        <v>5006866</v>
      </c>
      <c r="F105" s="36">
        <v>14.45</v>
      </c>
      <c r="G105" s="36">
        <v>36.39</v>
      </c>
      <c r="H105" s="57">
        <v>1002.45</v>
      </c>
      <c r="I105" s="29">
        <v>39</v>
      </c>
      <c r="J105" s="36">
        <v>13.85</v>
      </c>
      <c r="K105" s="29">
        <v>3</v>
      </c>
      <c r="L105" s="57">
        <v>30.71</v>
      </c>
      <c r="M105" s="57">
        <v>26.23</v>
      </c>
      <c r="N105" s="57">
        <v>13.17</v>
      </c>
      <c r="O105" s="57">
        <v>2918.48</v>
      </c>
      <c r="P105" s="57">
        <v>43.67</v>
      </c>
      <c r="Q105" s="57">
        <v>5.52</v>
      </c>
      <c r="R105" s="57">
        <v>1.37</v>
      </c>
      <c r="S105" s="57">
        <v>177.18</v>
      </c>
      <c r="T105" s="57">
        <v>14.51</v>
      </c>
      <c r="U105" s="57">
        <v>-0.36</v>
      </c>
      <c r="V105" s="57">
        <v>-0.44</v>
      </c>
    </row>
    <row r="106" spans="1:22">
      <c r="A106" s="202"/>
      <c r="B106" s="29">
        <v>5</v>
      </c>
      <c r="C106" s="39">
        <v>23434</v>
      </c>
      <c r="D106" s="36">
        <v>10.68</v>
      </c>
      <c r="E106" s="39">
        <v>2884017</v>
      </c>
      <c r="F106" s="36">
        <v>8.32</v>
      </c>
      <c r="G106" s="36">
        <v>34.32</v>
      </c>
      <c r="H106" s="57">
        <v>644.57000000000005</v>
      </c>
      <c r="I106" s="29">
        <v>65</v>
      </c>
      <c r="J106" s="36">
        <v>14.66</v>
      </c>
      <c r="K106" s="29">
        <v>3</v>
      </c>
      <c r="L106" s="57">
        <v>34.340000000000003</v>
      </c>
      <c r="M106" s="57">
        <v>29.97</v>
      </c>
      <c r="N106" s="57">
        <v>16.760000000000002</v>
      </c>
      <c r="O106" s="57">
        <v>1391.89</v>
      </c>
      <c r="P106" s="57">
        <v>56.26</v>
      </c>
      <c r="Q106" s="57">
        <v>3.18</v>
      </c>
      <c r="R106" s="57">
        <v>1.06</v>
      </c>
      <c r="S106" s="57">
        <v>123.07</v>
      </c>
      <c r="T106" s="57">
        <v>12.9</v>
      </c>
      <c r="U106" s="57">
        <v>-0.25</v>
      </c>
      <c r="V106" s="57">
        <v>-0.33</v>
      </c>
    </row>
    <row r="107" spans="1:22">
      <c r="A107" s="202"/>
      <c r="B107" s="29">
        <v>6</v>
      </c>
      <c r="C107" s="39">
        <v>20473</v>
      </c>
      <c r="D107" s="36">
        <v>9.33</v>
      </c>
      <c r="E107" s="39">
        <v>2919104</v>
      </c>
      <c r="F107" s="36">
        <v>8.42</v>
      </c>
      <c r="G107" s="36">
        <v>36.49</v>
      </c>
      <c r="H107" s="57">
        <v>681.49</v>
      </c>
      <c r="I107" s="29">
        <v>44</v>
      </c>
      <c r="J107" s="36">
        <v>17.38</v>
      </c>
      <c r="K107" s="29">
        <v>4</v>
      </c>
      <c r="L107" s="57">
        <v>38.85</v>
      </c>
      <c r="M107" s="57">
        <v>26.96</v>
      </c>
      <c r="N107" s="57">
        <v>16.14</v>
      </c>
      <c r="O107" s="57">
        <v>1719.14</v>
      </c>
      <c r="P107" s="57">
        <v>66.260000000000005</v>
      </c>
      <c r="Q107" s="57">
        <v>8</v>
      </c>
      <c r="R107" s="57">
        <v>1.58</v>
      </c>
      <c r="S107" s="57">
        <v>142.58000000000001</v>
      </c>
      <c r="T107" s="57">
        <v>20.16</v>
      </c>
      <c r="U107" s="57">
        <v>-0.28999999999999998</v>
      </c>
      <c r="V107" s="57">
        <v>-0.36</v>
      </c>
    </row>
    <row r="108" spans="1:22">
      <c r="A108" s="202"/>
      <c r="B108" s="29">
        <v>7</v>
      </c>
      <c r="C108" s="39">
        <v>17941</v>
      </c>
      <c r="D108" s="36">
        <v>8.18</v>
      </c>
      <c r="E108" s="39">
        <v>3047995</v>
      </c>
      <c r="F108" s="36">
        <v>8.8000000000000007</v>
      </c>
      <c r="G108" s="36">
        <v>38.090000000000003</v>
      </c>
      <c r="H108" s="57">
        <v>637.63</v>
      </c>
      <c r="I108" s="29">
        <v>26</v>
      </c>
      <c r="J108" s="36">
        <v>16.52</v>
      </c>
      <c r="K108" s="29">
        <v>2</v>
      </c>
      <c r="L108" s="57">
        <v>35.61</v>
      </c>
      <c r="M108" s="57">
        <v>27.23</v>
      </c>
      <c r="N108" s="57">
        <v>15</v>
      </c>
      <c r="O108" s="57">
        <v>1785.57</v>
      </c>
      <c r="P108" s="57">
        <v>42.89</v>
      </c>
      <c r="Q108" s="57">
        <v>3.8</v>
      </c>
      <c r="R108" s="57">
        <v>1.56</v>
      </c>
      <c r="S108" s="57">
        <v>169.89</v>
      </c>
      <c r="T108" s="57">
        <v>11.99</v>
      </c>
      <c r="U108" s="57">
        <v>-0.34</v>
      </c>
      <c r="V108" s="57">
        <v>-0.41</v>
      </c>
    </row>
    <row r="109" spans="1:22">
      <c r="A109" s="202"/>
      <c r="B109" s="29">
        <v>8</v>
      </c>
      <c r="C109" s="39">
        <v>16897</v>
      </c>
      <c r="D109" s="36">
        <v>7.7</v>
      </c>
      <c r="E109" s="39">
        <v>2797211</v>
      </c>
      <c r="F109" s="36">
        <v>8.07</v>
      </c>
      <c r="G109" s="36">
        <v>37.21</v>
      </c>
      <c r="H109" s="57">
        <v>1021.16</v>
      </c>
      <c r="I109" s="29">
        <v>84</v>
      </c>
      <c r="J109" s="36">
        <v>16.649999999999999</v>
      </c>
      <c r="K109" s="29">
        <v>3</v>
      </c>
      <c r="L109" s="57">
        <v>40.659999999999997</v>
      </c>
      <c r="M109" s="57">
        <v>25.58</v>
      </c>
      <c r="N109" s="57">
        <v>15</v>
      </c>
      <c r="O109" s="57">
        <v>2103.69</v>
      </c>
      <c r="P109" s="57">
        <v>98.5</v>
      </c>
      <c r="Q109" s="57">
        <v>4.66</v>
      </c>
      <c r="R109" s="57">
        <v>1.48</v>
      </c>
      <c r="S109" s="57">
        <v>165.54</v>
      </c>
      <c r="T109" s="57">
        <v>16.989999999999998</v>
      </c>
      <c r="U109" s="57">
        <v>-0.23</v>
      </c>
      <c r="V109" s="57">
        <v>-0.34</v>
      </c>
    </row>
    <row r="110" spans="1:22">
      <c r="A110" s="202"/>
      <c r="B110" s="29">
        <v>9</v>
      </c>
      <c r="C110" s="39">
        <v>15255</v>
      </c>
      <c r="D110" s="36">
        <v>6.95</v>
      </c>
      <c r="E110" s="39">
        <v>5532343</v>
      </c>
      <c r="F110" s="36">
        <v>15.97</v>
      </c>
      <c r="G110" s="36">
        <v>38.42</v>
      </c>
      <c r="H110" s="57">
        <v>1823.83</v>
      </c>
      <c r="I110" s="29">
        <v>53</v>
      </c>
      <c r="J110" s="36">
        <v>16.93</v>
      </c>
      <c r="K110" s="29">
        <v>3</v>
      </c>
      <c r="L110" s="57">
        <v>36.47</v>
      </c>
      <c r="M110" s="57">
        <v>25.97</v>
      </c>
      <c r="N110" s="57">
        <v>15</v>
      </c>
      <c r="O110" s="57">
        <v>7261.21</v>
      </c>
      <c r="P110" s="57">
        <v>70.36</v>
      </c>
      <c r="Q110" s="57">
        <v>4.68</v>
      </c>
      <c r="R110" s="57">
        <v>1.66</v>
      </c>
      <c r="S110" s="57">
        <v>362.66</v>
      </c>
      <c r="T110" s="57">
        <v>14.16</v>
      </c>
      <c r="U110" s="57">
        <v>-0.26</v>
      </c>
      <c r="V110" s="57">
        <v>-0.3</v>
      </c>
    </row>
    <row r="111" spans="1:22">
      <c r="A111" s="202"/>
      <c r="B111" s="29">
        <v>10</v>
      </c>
      <c r="C111" s="39">
        <v>13224</v>
      </c>
      <c r="D111" s="36">
        <v>6.03</v>
      </c>
      <c r="E111" s="39">
        <v>2167448</v>
      </c>
      <c r="F111" s="36">
        <v>6.26</v>
      </c>
      <c r="G111" s="36">
        <v>36.06</v>
      </c>
      <c r="H111" s="57">
        <v>567.6</v>
      </c>
      <c r="I111" s="29">
        <v>56</v>
      </c>
      <c r="J111" s="36">
        <v>16.71</v>
      </c>
      <c r="K111" s="29">
        <v>3</v>
      </c>
      <c r="L111" s="57">
        <v>35.97</v>
      </c>
      <c r="M111" s="57">
        <v>21.36</v>
      </c>
      <c r="N111" s="57">
        <v>17.649999999999999</v>
      </c>
      <c r="O111" s="57">
        <v>2429.2600000000002</v>
      </c>
      <c r="P111" s="57">
        <v>65.459999999999994</v>
      </c>
      <c r="Q111" s="57">
        <v>4.0999999999999996</v>
      </c>
      <c r="R111" s="57">
        <v>1.42</v>
      </c>
      <c r="S111" s="57">
        <v>163.9</v>
      </c>
      <c r="T111" s="57">
        <v>22</v>
      </c>
      <c r="U111" s="57">
        <v>-0.28000000000000003</v>
      </c>
      <c r="V111" s="57">
        <v>-0.37</v>
      </c>
    </row>
    <row r="112" spans="1:22">
      <c r="A112" s="29"/>
      <c r="B112" s="29"/>
      <c r="C112" s="39"/>
      <c r="D112" s="36"/>
      <c r="E112" s="39"/>
      <c r="F112" s="36"/>
      <c r="G112" s="36"/>
      <c r="H112" s="57"/>
      <c r="I112" s="29"/>
      <c r="J112" s="36"/>
      <c r="K112" s="29"/>
      <c r="L112" s="57"/>
      <c r="M112" s="57"/>
      <c r="N112" s="57"/>
      <c r="O112" s="57"/>
      <c r="P112" s="57"/>
      <c r="Q112" s="57"/>
      <c r="R112" s="57"/>
      <c r="S112" s="57"/>
      <c r="T112" s="57"/>
      <c r="U112" s="57"/>
      <c r="V112" s="57"/>
    </row>
    <row r="113" spans="1:22">
      <c r="A113" s="202" t="s">
        <v>251</v>
      </c>
      <c r="B113" s="29">
        <v>1</v>
      </c>
      <c r="C113" s="39">
        <v>23174</v>
      </c>
      <c r="D113" s="36">
        <v>13.59</v>
      </c>
      <c r="E113" s="39">
        <v>3006299</v>
      </c>
      <c r="F113" s="36">
        <v>9.5500000000000007</v>
      </c>
      <c r="G113" s="36">
        <v>34.78</v>
      </c>
      <c r="H113" s="57">
        <v>719.46</v>
      </c>
      <c r="I113" s="29">
        <v>68</v>
      </c>
      <c r="J113" s="36">
        <v>19.100000000000001</v>
      </c>
      <c r="K113" s="29">
        <v>4</v>
      </c>
      <c r="L113" s="57">
        <v>47.69</v>
      </c>
      <c r="M113" s="57">
        <v>30.43</v>
      </c>
      <c r="N113" s="57">
        <v>18.75</v>
      </c>
      <c r="O113" s="57">
        <v>1897.37</v>
      </c>
      <c r="P113" s="57">
        <v>49.53</v>
      </c>
      <c r="Q113" s="57">
        <v>2.5099999999999998</v>
      </c>
      <c r="R113" s="57">
        <v>0.83</v>
      </c>
      <c r="S113" s="57">
        <v>129.72999999999999</v>
      </c>
      <c r="T113" s="57">
        <v>11.31</v>
      </c>
      <c r="U113" s="57">
        <v>-0.27</v>
      </c>
      <c r="V113" s="57">
        <v>-0.35</v>
      </c>
    </row>
    <row r="114" spans="1:22">
      <c r="A114" s="202"/>
      <c r="B114" s="29">
        <v>2</v>
      </c>
      <c r="C114" s="39">
        <v>20029</v>
      </c>
      <c r="D114" s="36">
        <v>11.75</v>
      </c>
      <c r="E114" s="39">
        <v>2670384</v>
      </c>
      <c r="F114" s="36">
        <v>8.48</v>
      </c>
      <c r="G114" s="36">
        <v>36.479999999999997</v>
      </c>
      <c r="H114" s="57">
        <v>507.66</v>
      </c>
      <c r="I114" s="29">
        <v>67</v>
      </c>
      <c r="J114" s="36">
        <v>16.8</v>
      </c>
      <c r="K114" s="29">
        <v>4</v>
      </c>
      <c r="L114" s="57">
        <v>39.99</v>
      </c>
      <c r="M114" s="57">
        <v>28.42</v>
      </c>
      <c r="N114" s="57">
        <v>17.12</v>
      </c>
      <c r="O114" s="57">
        <v>1409.08</v>
      </c>
      <c r="P114" s="57">
        <v>73.650000000000006</v>
      </c>
      <c r="Q114" s="57">
        <v>3.62</v>
      </c>
      <c r="R114" s="57">
        <v>1.06</v>
      </c>
      <c r="S114" s="57">
        <v>133.32</v>
      </c>
      <c r="T114" s="57">
        <v>21.06</v>
      </c>
      <c r="U114" s="57">
        <v>-0.33</v>
      </c>
      <c r="V114" s="57">
        <v>-0.41</v>
      </c>
    </row>
    <row r="115" spans="1:22">
      <c r="A115" s="202"/>
      <c r="B115" s="29">
        <v>3</v>
      </c>
      <c r="C115" s="39">
        <v>21121</v>
      </c>
      <c r="D115" s="36">
        <v>12.39</v>
      </c>
      <c r="E115" s="39">
        <v>3570084</v>
      </c>
      <c r="F115" s="36">
        <v>11.34</v>
      </c>
      <c r="G115" s="36">
        <v>34.1</v>
      </c>
      <c r="H115" s="57">
        <v>843.04</v>
      </c>
      <c r="I115" s="29">
        <v>67</v>
      </c>
      <c r="J115" s="36">
        <v>16.71</v>
      </c>
      <c r="K115" s="29">
        <v>4</v>
      </c>
      <c r="L115" s="57">
        <v>39.74</v>
      </c>
      <c r="M115" s="57">
        <v>29.49</v>
      </c>
      <c r="N115" s="57">
        <v>17.71</v>
      </c>
      <c r="O115" s="57">
        <v>2380.48</v>
      </c>
      <c r="P115" s="57">
        <v>59.49</v>
      </c>
      <c r="Q115" s="57">
        <v>5.39</v>
      </c>
      <c r="R115" s="57">
        <v>1.1200000000000001</v>
      </c>
      <c r="S115" s="57">
        <v>169.03</v>
      </c>
      <c r="T115" s="57">
        <v>16.18</v>
      </c>
      <c r="U115" s="57">
        <v>-0.31</v>
      </c>
      <c r="V115" s="57">
        <v>-0.39</v>
      </c>
    </row>
    <row r="116" spans="1:22">
      <c r="A116" s="202"/>
      <c r="B116" s="29">
        <v>4</v>
      </c>
      <c r="C116" s="39">
        <v>21289</v>
      </c>
      <c r="D116" s="36">
        <v>12.49</v>
      </c>
      <c r="E116" s="39">
        <v>4135515</v>
      </c>
      <c r="F116" s="36">
        <v>13.13</v>
      </c>
      <c r="G116" s="36">
        <v>35.83</v>
      </c>
      <c r="H116" s="57">
        <v>1275.73</v>
      </c>
      <c r="I116" s="29">
        <v>58</v>
      </c>
      <c r="J116" s="36">
        <v>15.54</v>
      </c>
      <c r="K116" s="29">
        <v>4</v>
      </c>
      <c r="L116" s="57">
        <v>35.46</v>
      </c>
      <c r="M116" s="57">
        <v>29.37</v>
      </c>
      <c r="N116" s="57">
        <v>15</v>
      </c>
      <c r="O116" s="57">
        <v>3762.32</v>
      </c>
      <c r="P116" s="57">
        <v>48.5</v>
      </c>
      <c r="Q116" s="57">
        <v>3.11</v>
      </c>
      <c r="R116" s="57">
        <v>1.18</v>
      </c>
      <c r="S116" s="57">
        <v>194.26</v>
      </c>
      <c r="T116" s="57">
        <v>14.51</v>
      </c>
      <c r="U116" s="57">
        <v>-0.33</v>
      </c>
      <c r="V116" s="57">
        <v>-0.41</v>
      </c>
    </row>
    <row r="117" spans="1:22">
      <c r="A117" s="202"/>
      <c r="B117" s="29">
        <v>5</v>
      </c>
      <c r="C117" s="39">
        <v>19460</v>
      </c>
      <c r="D117" s="36">
        <v>11.41</v>
      </c>
      <c r="E117" s="39">
        <v>2730408</v>
      </c>
      <c r="F117" s="36">
        <v>8.67</v>
      </c>
      <c r="G117" s="36">
        <v>34.369999999999997</v>
      </c>
      <c r="H117" s="57">
        <v>665.71</v>
      </c>
      <c r="I117" s="29">
        <v>67</v>
      </c>
      <c r="J117" s="36">
        <v>15.01</v>
      </c>
      <c r="K117" s="29">
        <v>3</v>
      </c>
      <c r="L117" s="57">
        <v>34.130000000000003</v>
      </c>
      <c r="M117" s="57">
        <v>30.88</v>
      </c>
      <c r="N117" s="57">
        <v>16.84</v>
      </c>
      <c r="O117" s="57">
        <v>1502.27</v>
      </c>
      <c r="P117" s="57">
        <v>56.26</v>
      </c>
      <c r="Q117" s="57">
        <v>2.7</v>
      </c>
      <c r="R117" s="57">
        <v>0.89</v>
      </c>
      <c r="S117" s="57">
        <v>140.31</v>
      </c>
      <c r="T117" s="57">
        <v>13</v>
      </c>
      <c r="U117" s="57">
        <v>-0.25</v>
      </c>
      <c r="V117" s="57">
        <v>-0.33</v>
      </c>
    </row>
    <row r="118" spans="1:22">
      <c r="A118" s="202"/>
      <c r="B118" s="29">
        <v>6</v>
      </c>
      <c r="C118" s="39">
        <v>15694</v>
      </c>
      <c r="D118" s="36">
        <v>9.2100000000000009</v>
      </c>
      <c r="E118" s="39">
        <v>2390818</v>
      </c>
      <c r="F118" s="36">
        <v>7.59</v>
      </c>
      <c r="G118" s="36">
        <v>35.159999999999997</v>
      </c>
      <c r="H118" s="57">
        <v>750.68</v>
      </c>
      <c r="I118" s="29">
        <v>78</v>
      </c>
      <c r="J118" s="36">
        <v>19.45</v>
      </c>
      <c r="K118" s="29">
        <v>6</v>
      </c>
      <c r="L118" s="57">
        <v>43.39</v>
      </c>
      <c r="M118" s="57">
        <v>28.57</v>
      </c>
      <c r="N118" s="57">
        <v>19.02</v>
      </c>
      <c r="O118" s="57">
        <v>1841.45</v>
      </c>
      <c r="P118" s="57">
        <v>68.95</v>
      </c>
      <c r="Q118" s="57">
        <v>4.0599999999999996</v>
      </c>
      <c r="R118" s="57">
        <v>1.1299999999999999</v>
      </c>
      <c r="S118" s="57">
        <v>152.34</v>
      </c>
      <c r="T118" s="57">
        <v>22.18</v>
      </c>
      <c r="U118" s="57">
        <v>-0.28999999999999998</v>
      </c>
      <c r="V118" s="57">
        <v>-0.35</v>
      </c>
    </row>
    <row r="119" spans="1:22">
      <c r="A119" s="202"/>
      <c r="B119" s="29">
        <v>7</v>
      </c>
      <c r="C119" s="39">
        <v>13960</v>
      </c>
      <c r="D119" s="36">
        <v>8.19</v>
      </c>
      <c r="E119" s="39">
        <v>2840489</v>
      </c>
      <c r="F119" s="36">
        <v>9.02</v>
      </c>
      <c r="G119" s="36">
        <v>35.979999999999997</v>
      </c>
      <c r="H119" s="57">
        <v>764.36</v>
      </c>
      <c r="I119" s="29">
        <v>38</v>
      </c>
      <c r="J119" s="36">
        <v>17.2</v>
      </c>
      <c r="K119" s="29">
        <v>2</v>
      </c>
      <c r="L119" s="57">
        <v>37.6</v>
      </c>
      <c r="M119" s="57">
        <v>31.84</v>
      </c>
      <c r="N119" s="57">
        <v>19.5</v>
      </c>
      <c r="O119" s="57">
        <v>2210.7600000000002</v>
      </c>
      <c r="P119" s="57">
        <v>60.38</v>
      </c>
      <c r="Q119" s="57">
        <v>3.45</v>
      </c>
      <c r="R119" s="57">
        <v>1.17</v>
      </c>
      <c r="S119" s="57">
        <v>203.47</v>
      </c>
      <c r="T119" s="57">
        <v>18.309999999999999</v>
      </c>
      <c r="U119" s="57">
        <v>-0.34</v>
      </c>
      <c r="V119" s="57">
        <v>-0.41</v>
      </c>
    </row>
    <row r="120" spans="1:22">
      <c r="A120" s="202"/>
      <c r="B120" s="29">
        <v>8</v>
      </c>
      <c r="C120" s="39">
        <v>13869</v>
      </c>
      <c r="D120" s="36">
        <v>8.14</v>
      </c>
      <c r="E120" s="39">
        <v>2697006</v>
      </c>
      <c r="F120" s="36">
        <v>8.56</v>
      </c>
      <c r="G120" s="36">
        <v>37.61</v>
      </c>
      <c r="H120" s="57">
        <v>1204.93</v>
      </c>
      <c r="I120" s="29">
        <v>99</v>
      </c>
      <c r="J120" s="36">
        <v>18.350000000000001</v>
      </c>
      <c r="K120" s="29">
        <v>4</v>
      </c>
      <c r="L120" s="57">
        <v>45.26</v>
      </c>
      <c r="M120" s="57">
        <v>27.43</v>
      </c>
      <c r="N120" s="57">
        <v>16.13</v>
      </c>
      <c r="O120" s="57">
        <v>2494.2600000000002</v>
      </c>
      <c r="P120" s="57">
        <v>134.55000000000001</v>
      </c>
      <c r="Q120" s="57">
        <v>4.49</v>
      </c>
      <c r="R120" s="57">
        <v>1.34</v>
      </c>
      <c r="S120" s="57">
        <v>194.46</v>
      </c>
      <c r="T120" s="57">
        <v>21.8</v>
      </c>
      <c r="U120" s="57">
        <v>-0.19</v>
      </c>
      <c r="V120" s="57">
        <v>-0.32</v>
      </c>
    </row>
    <row r="121" spans="1:22">
      <c r="A121" s="202"/>
      <c r="B121" s="29">
        <v>9</v>
      </c>
      <c r="C121" s="39">
        <v>11407</v>
      </c>
      <c r="D121" s="36">
        <v>6.69</v>
      </c>
      <c r="E121" s="39">
        <v>5616490</v>
      </c>
      <c r="F121" s="36">
        <v>17.829999999999998</v>
      </c>
      <c r="G121" s="36">
        <v>37.25</v>
      </c>
      <c r="H121" s="57">
        <v>1004.8</v>
      </c>
      <c r="I121" s="29">
        <v>97</v>
      </c>
      <c r="J121" s="36">
        <v>19.28</v>
      </c>
      <c r="K121" s="29">
        <v>6</v>
      </c>
      <c r="L121" s="57">
        <v>42.28</v>
      </c>
      <c r="M121" s="57">
        <v>31.17</v>
      </c>
      <c r="N121" s="57">
        <v>18.75</v>
      </c>
      <c r="O121" s="57">
        <v>7661.1</v>
      </c>
      <c r="P121" s="57">
        <v>94.98</v>
      </c>
      <c r="Q121" s="57">
        <v>3.51</v>
      </c>
      <c r="R121" s="57">
        <v>1.1200000000000001</v>
      </c>
      <c r="S121" s="57">
        <v>492.38</v>
      </c>
      <c r="T121" s="57">
        <v>24.42</v>
      </c>
      <c r="U121" s="57">
        <v>-0.3</v>
      </c>
      <c r="V121" s="57">
        <v>-0.32</v>
      </c>
    </row>
    <row r="122" spans="1:22">
      <c r="A122" s="202"/>
      <c r="B122" s="29">
        <v>10</v>
      </c>
      <c r="C122" s="39">
        <v>10480</v>
      </c>
      <c r="D122" s="36">
        <v>6.15</v>
      </c>
      <c r="E122" s="39">
        <v>1835434</v>
      </c>
      <c r="F122" s="36">
        <v>5.83</v>
      </c>
      <c r="G122" s="36">
        <v>35.69</v>
      </c>
      <c r="H122" s="57">
        <v>693.85</v>
      </c>
      <c r="I122" s="29">
        <v>69</v>
      </c>
      <c r="J122" s="36">
        <v>18.809999999999999</v>
      </c>
      <c r="K122" s="29">
        <v>5</v>
      </c>
      <c r="L122" s="57">
        <v>41.4</v>
      </c>
      <c r="M122" s="57">
        <v>23.05</v>
      </c>
      <c r="N122" s="57">
        <v>18.75</v>
      </c>
      <c r="O122" s="57">
        <v>2977.24</v>
      </c>
      <c r="P122" s="57">
        <v>63.62</v>
      </c>
      <c r="Q122" s="57">
        <v>2.82</v>
      </c>
      <c r="R122" s="57">
        <v>0.9</v>
      </c>
      <c r="S122" s="57">
        <v>175.14</v>
      </c>
      <c r="T122" s="57">
        <v>24.02</v>
      </c>
      <c r="U122" s="57">
        <v>-0.25</v>
      </c>
      <c r="V122" s="57">
        <v>-0.36</v>
      </c>
    </row>
    <row r="123" spans="1:22">
      <c r="A123" s="29"/>
      <c r="B123" s="29"/>
      <c r="C123" s="39"/>
      <c r="D123" s="36"/>
      <c r="E123" s="39"/>
      <c r="F123" s="36"/>
      <c r="G123" s="36"/>
      <c r="H123" s="57"/>
      <c r="I123" s="29"/>
      <c r="J123" s="36"/>
      <c r="K123" s="29"/>
      <c r="L123" s="57"/>
      <c r="M123" s="57"/>
      <c r="N123" s="57"/>
      <c r="O123" s="57"/>
      <c r="P123" s="57"/>
      <c r="Q123" s="57"/>
      <c r="R123" s="57"/>
      <c r="S123" s="57"/>
      <c r="T123" s="57"/>
      <c r="U123" s="57"/>
      <c r="V123" s="57"/>
    </row>
    <row r="124" spans="1:22">
      <c r="A124" s="202" t="s">
        <v>252</v>
      </c>
      <c r="B124" s="29">
        <v>1</v>
      </c>
      <c r="C124" s="39">
        <v>4913</v>
      </c>
      <c r="D124" s="36">
        <v>21.14</v>
      </c>
      <c r="E124" s="39">
        <v>458637.37</v>
      </c>
      <c r="F124" s="36">
        <v>16.8</v>
      </c>
      <c r="G124" s="36">
        <v>33.71</v>
      </c>
      <c r="H124" s="57">
        <v>730.05</v>
      </c>
      <c r="I124" s="29">
        <v>106</v>
      </c>
      <c r="J124" s="36">
        <v>18.38</v>
      </c>
      <c r="K124" s="29">
        <v>3</v>
      </c>
      <c r="L124" s="57">
        <v>43.29</v>
      </c>
      <c r="M124" s="57">
        <v>33.15</v>
      </c>
      <c r="N124" s="57">
        <v>23.08</v>
      </c>
      <c r="O124" s="57">
        <v>654.69000000000005</v>
      </c>
      <c r="P124" s="57">
        <v>70.94</v>
      </c>
      <c r="Q124" s="57">
        <v>1.33</v>
      </c>
      <c r="R124" s="57">
        <v>0.69</v>
      </c>
      <c r="S124" s="57">
        <v>93.35</v>
      </c>
      <c r="T124" s="57">
        <v>21.06</v>
      </c>
      <c r="U124" s="57">
        <v>-0.34</v>
      </c>
      <c r="V124" s="57">
        <v>-0.39</v>
      </c>
    </row>
    <row r="125" spans="1:22">
      <c r="A125" s="202"/>
      <c r="B125" s="29">
        <v>2</v>
      </c>
      <c r="C125" s="39">
        <v>2344</v>
      </c>
      <c r="D125" s="36">
        <v>10.09</v>
      </c>
      <c r="E125" s="39">
        <v>190688.32</v>
      </c>
      <c r="F125" s="36">
        <v>6.98</v>
      </c>
      <c r="G125" s="36">
        <v>34.56</v>
      </c>
      <c r="H125" s="57">
        <v>997.65</v>
      </c>
      <c r="I125" s="29">
        <v>113</v>
      </c>
      <c r="J125" s="36">
        <v>24.46</v>
      </c>
      <c r="K125" s="29">
        <v>10</v>
      </c>
      <c r="L125" s="57">
        <v>55.23</v>
      </c>
      <c r="M125" s="57">
        <v>23.09</v>
      </c>
      <c r="N125" s="57">
        <v>15</v>
      </c>
      <c r="O125" s="57">
        <v>1090.99</v>
      </c>
      <c r="P125" s="57">
        <v>94.53</v>
      </c>
      <c r="Q125" s="57">
        <v>1.94</v>
      </c>
      <c r="R125" s="57">
        <v>1.1399999999999999</v>
      </c>
      <c r="S125" s="57">
        <v>81.34</v>
      </c>
      <c r="T125" s="57">
        <v>10.43</v>
      </c>
      <c r="U125" s="57">
        <v>-0.27</v>
      </c>
      <c r="V125" s="57">
        <v>-0.46</v>
      </c>
    </row>
    <row r="126" spans="1:22">
      <c r="A126" s="202"/>
      <c r="B126" s="29">
        <v>3</v>
      </c>
      <c r="C126" s="39">
        <v>2369</v>
      </c>
      <c r="D126" s="36">
        <v>10.199999999999999</v>
      </c>
      <c r="E126" s="39">
        <v>232892.92</v>
      </c>
      <c r="F126" s="36">
        <v>8.5299999999999994</v>
      </c>
      <c r="G126" s="36">
        <v>42.26</v>
      </c>
      <c r="H126" s="57">
        <v>257.39999999999998</v>
      </c>
      <c r="I126" s="29">
        <v>23</v>
      </c>
      <c r="J126" s="36">
        <v>16.87</v>
      </c>
      <c r="K126" s="29">
        <v>3</v>
      </c>
      <c r="L126" s="57">
        <v>38.229999999999997</v>
      </c>
      <c r="M126" s="57">
        <v>20.100000000000001</v>
      </c>
      <c r="N126" s="57">
        <v>15</v>
      </c>
      <c r="O126" s="57">
        <v>551.72</v>
      </c>
      <c r="P126" s="57">
        <v>54.53</v>
      </c>
      <c r="Q126" s="57">
        <v>3.84</v>
      </c>
      <c r="R126" s="57">
        <v>2.8</v>
      </c>
      <c r="S126" s="57">
        <v>98.31</v>
      </c>
      <c r="T126" s="57">
        <v>26.09</v>
      </c>
      <c r="U126" s="57">
        <v>-0.38</v>
      </c>
      <c r="V126" s="57">
        <v>-0.39</v>
      </c>
    </row>
    <row r="127" spans="1:22">
      <c r="A127" s="202"/>
      <c r="B127" s="29">
        <v>4</v>
      </c>
      <c r="C127" s="39">
        <v>3306</v>
      </c>
      <c r="D127" s="36">
        <v>14.23</v>
      </c>
      <c r="E127" s="39">
        <v>776116.13</v>
      </c>
      <c r="F127" s="36">
        <v>28.42</v>
      </c>
      <c r="G127" s="36">
        <v>35.369999999999997</v>
      </c>
      <c r="H127" s="57">
        <v>321.68</v>
      </c>
      <c r="I127" s="29">
        <v>71</v>
      </c>
      <c r="J127" s="36">
        <v>13.13</v>
      </c>
      <c r="K127" s="29">
        <v>3</v>
      </c>
      <c r="L127" s="57">
        <v>27.57</v>
      </c>
      <c r="M127" s="57">
        <v>26.59</v>
      </c>
      <c r="N127" s="57">
        <v>17.95</v>
      </c>
      <c r="O127" s="57">
        <v>574.74</v>
      </c>
      <c r="P127" s="57">
        <v>52.64</v>
      </c>
      <c r="Q127" s="57">
        <v>13.09</v>
      </c>
      <c r="R127" s="57">
        <v>0.69</v>
      </c>
      <c r="S127" s="57">
        <v>234.77</v>
      </c>
      <c r="T127" s="57">
        <v>18.809999999999999</v>
      </c>
      <c r="U127" s="57">
        <v>-0.46</v>
      </c>
      <c r="V127" s="57">
        <v>-0.51</v>
      </c>
    </row>
    <row r="128" spans="1:22">
      <c r="A128" s="202"/>
      <c r="B128" s="29">
        <v>5</v>
      </c>
      <c r="C128" s="39">
        <v>2926</v>
      </c>
      <c r="D128" s="36">
        <v>12.59</v>
      </c>
      <c r="E128" s="39">
        <v>172306.91</v>
      </c>
      <c r="F128" s="36">
        <v>6.31</v>
      </c>
      <c r="G128" s="36">
        <v>32.64</v>
      </c>
      <c r="H128" s="57">
        <v>722.91</v>
      </c>
      <c r="I128" s="29">
        <v>113</v>
      </c>
      <c r="J128" s="36">
        <v>14.97</v>
      </c>
      <c r="K128" s="29">
        <v>4</v>
      </c>
      <c r="L128" s="57">
        <v>44.28</v>
      </c>
      <c r="M128" s="57">
        <v>31.99</v>
      </c>
      <c r="N128" s="57">
        <v>21.07</v>
      </c>
      <c r="O128" s="57">
        <v>1084.3</v>
      </c>
      <c r="P128" s="57">
        <v>83.67</v>
      </c>
      <c r="Q128" s="57">
        <v>3.27</v>
      </c>
      <c r="R128" s="57">
        <v>1.1000000000000001</v>
      </c>
      <c r="S128" s="57">
        <v>58.89</v>
      </c>
      <c r="T128" s="57">
        <v>5.73</v>
      </c>
      <c r="U128" s="57">
        <v>-0.24</v>
      </c>
      <c r="V128" s="57">
        <v>-0.37</v>
      </c>
    </row>
    <row r="129" spans="1:22">
      <c r="A129" s="202"/>
      <c r="B129" s="29">
        <v>6</v>
      </c>
      <c r="C129" s="39">
        <v>2389</v>
      </c>
      <c r="D129" s="36">
        <v>10.28</v>
      </c>
      <c r="E129" s="39">
        <v>548783.14</v>
      </c>
      <c r="F129" s="36">
        <v>20.100000000000001</v>
      </c>
      <c r="G129" s="36">
        <v>40.03</v>
      </c>
      <c r="H129" s="57">
        <v>856.75</v>
      </c>
      <c r="I129" s="29">
        <v>37</v>
      </c>
      <c r="J129" s="36">
        <v>15.76</v>
      </c>
      <c r="K129" s="29">
        <v>5</v>
      </c>
      <c r="L129" s="57">
        <v>41.24</v>
      </c>
      <c r="M129" s="57">
        <v>35.53</v>
      </c>
      <c r="N129" s="57">
        <v>28.12</v>
      </c>
      <c r="O129" s="57">
        <v>2392.71</v>
      </c>
      <c r="P129" s="57">
        <v>103.98</v>
      </c>
      <c r="Q129" s="57">
        <v>3.54</v>
      </c>
      <c r="R129" s="57">
        <v>2.2000000000000002</v>
      </c>
      <c r="S129" s="57">
        <v>229.75</v>
      </c>
      <c r="T129" s="57">
        <v>25.75</v>
      </c>
      <c r="U129" s="57">
        <v>-0.48</v>
      </c>
      <c r="V129" s="57">
        <v>-0.45</v>
      </c>
    </row>
    <row r="130" spans="1:22">
      <c r="A130" s="202"/>
      <c r="B130" s="29">
        <v>7</v>
      </c>
      <c r="C130" s="39">
        <v>1606</v>
      </c>
      <c r="D130" s="36">
        <v>6.91</v>
      </c>
      <c r="E130" s="39">
        <v>204964.54</v>
      </c>
      <c r="F130" s="36">
        <v>7.51</v>
      </c>
      <c r="G130" s="36">
        <v>42.1</v>
      </c>
      <c r="H130" s="57">
        <v>439.84</v>
      </c>
      <c r="I130" s="29">
        <v>5</v>
      </c>
      <c r="J130" s="36">
        <v>27.74</v>
      </c>
      <c r="K130" s="29">
        <v>1</v>
      </c>
      <c r="L130" s="57">
        <v>62.04</v>
      </c>
      <c r="M130" s="57">
        <v>16.18</v>
      </c>
      <c r="N130" s="57">
        <v>10.58</v>
      </c>
      <c r="O130" s="57">
        <v>630.54999999999995</v>
      </c>
      <c r="P130" s="57">
        <v>13.19</v>
      </c>
      <c r="Q130" s="57">
        <v>2.21</v>
      </c>
      <c r="R130" s="57">
        <v>1.62</v>
      </c>
      <c r="S130" s="57">
        <v>127.59</v>
      </c>
      <c r="T130" s="57">
        <v>3.68</v>
      </c>
      <c r="U130" s="57">
        <v>-0.6</v>
      </c>
      <c r="V130" s="57">
        <v>-0.6</v>
      </c>
    </row>
    <row r="131" spans="1:22">
      <c r="A131" s="202"/>
      <c r="B131" s="29">
        <v>8</v>
      </c>
      <c r="C131" s="39">
        <v>1204</v>
      </c>
      <c r="D131" s="36">
        <v>5.18</v>
      </c>
      <c r="E131" s="39">
        <v>78061.63</v>
      </c>
      <c r="F131" s="36">
        <v>2.86</v>
      </c>
      <c r="G131" s="36">
        <v>34.15</v>
      </c>
      <c r="H131" s="57">
        <v>401.9</v>
      </c>
      <c r="I131" s="29">
        <v>32</v>
      </c>
      <c r="J131" s="36">
        <v>15.64</v>
      </c>
      <c r="K131" s="29">
        <v>4</v>
      </c>
      <c r="L131" s="57">
        <v>38.33</v>
      </c>
      <c r="M131" s="57">
        <v>31.47</v>
      </c>
      <c r="N131" s="57">
        <v>23.69</v>
      </c>
      <c r="O131" s="57">
        <v>622.53</v>
      </c>
      <c r="P131" s="57">
        <v>42.84</v>
      </c>
      <c r="Q131" s="57">
        <v>2.42</v>
      </c>
      <c r="R131" s="57">
        <v>1.04</v>
      </c>
      <c r="S131" s="57">
        <v>64.819999999999993</v>
      </c>
      <c r="T131" s="57">
        <v>19.57</v>
      </c>
      <c r="U131" s="57">
        <v>-0.46</v>
      </c>
      <c r="V131" s="57">
        <v>-0.38</v>
      </c>
    </row>
    <row r="132" spans="1:22">
      <c r="A132" s="202"/>
      <c r="B132" s="29">
        <v>9</v>
      </c>
      <c r="C132" s="39">
        <v>761</v>
      </c>
      <c r="D132" s="36">
        <v>3.28</v>
      </c>
      <c r="E132" s="39">
        <v>-197534.23</v>
      </c>
      <c r="F132" s="36">
        <v>-7.23</v>
      </c>
      <c r="G132" s="36">
        <v>44.21</v>
      </c>
      <c r="H132" s="57">
        <v>21465.56</v>
      </c>
      <c r="I132" s="29">
        <v>42</v>
      </c>
      <c r="J132" s="36">
        <v>34.159999999999997</v>
      </c>
      <c r="K132" s="29">
        <v>1</v>
      </c>
      <c r="L132" s="57">
        <v>78.92</v>
      </c>
      <c r="M132" s="57">
        <v>22.72</v>
      </c>
      <c r="N132" s="57">
        <v>13.75</v>
      </c>
      <c r="O132" s="57">
        <v>30243.46</v>
      </c>
      <c r="P132" s="57">
        <v>20.05</v>
      </c>
      <c r="Q132" s="57">
        <v>1.97</v>
      </c>
      <c r="R132" s="57">
        <v>2.4</v>
      </c>
      <c r="S132" s="57">
        <v>-259.63</v>
      </c>
      <c r="T132" s="57">
        <v>2.62</v>
      </c>
      <c r="U132" s="57">
        <v>-0.13</v>
      </c>
      <c r="V132" s="57">
        <v>-0.17</v>
      </c>
    </row>
    <row r="133" spans="1:22">
      <c r="A133" s="202"/>
      <c r="B133" s="29">
        <v>10</v>
      </c>
      <c r="C133" s="39">
        <v>1416</v>
      </c>
      <c r="D133" s="36">
        <v>6.09</v>
      </c>
      <c r="E133" s="39">
        <v>265754.03999999998</v>
      </c>
      <c r="F133" s="36">
        <v>9.73</v>
      </c>
      <c r="G133" s="36">
        <v>34.950000000000003</v>
      </c>
      <c r="H133" s="57">
        <v>150.57</v>
      </c>
      <c r="I133" s="29">
        <v>89</v>
      </c>
      <c r="J133" s="36">
        <v>10.85</v>
      </c>
      <c r="K133" s="29">
        <v>3</v>
      </c>
      <c r="L133" s="57">
        <v>22.94</v>
      </c>
      <c r="M133" s="57">
        <v>21.9</v>
      </c>
      <c r="N133" s="57">
        <v>22.5</v>
      </c>
      <c r="O133" s="57">
        <v>512.25</v>
      </c>
      <c r="P133" s="57">
        <v>65.459999999999994</v>
      </c>
      <c r="Q133" s="57">
        <v>2.66</v>
      </c>
      <c r="R133" s="57">
        <v>1.82</v>
      </c>
      <c r="S133" s="57">
        <v>187.63</v>
      </c>
      <c r="T133" s="57">
        <v>15.82</v>
      </c>
      <c r="U133" s="57">
        <v>-0.36</v>
      </c>
      <c r="V133" s="57">
        <v>-0.38</v>
      </c>
    </row>
    <row r="134" spans="1:22">
      <c r="A134" s="29"/>
      <c r="B134" s="29"/>
      <c r="C134" s="39"/>
      <c r="D134" s="36"/>
      <c r="E134" s="39"/>
      <c r="F134" s="36"/>
      <c r="G134" s="36"/>
      <c r="H134" s="57"/>
      <c r="I134" s="29"/>
      <c r="J134" s="36"/>
      <c r="K134" s="29"/>
      <c r="L134" s="57"/>
      <c r="M134" s="57"/>
      <c r="N134" s="57"/>
      <c r="O134" s="57"/>
      <c r="P134" s="57"/>
      <c r="Q134" s="57"/>
      <c r="R134" s="57"/>
      <c r="S134" s="57"/>
      <c r="T134" s="57"/>
      <c r="U134" s="57"/>
      <c r="V134" s="57"/>
    </row>
    <row r="135" spans="1:22">
      <c r="A135" s="202" t="s">
        <v>253</v>
      </c>
      <c r="B135" s="29">
        <v>1</v>
      </c>
      <c r="C135" s="39">
        <v>496782</v>
      </c>
      <c r="D135" s="36">
        <v>17.420000000000002</v>
      </c>
      <c r="E135" s="39">
        <v>97914880</v>
      </c>
      <c r="F135" s="36">
        <v>13.36</v>
      </c>
      <c r="G135" s="36">
        <v>35.630000000000003</v>
      </c>
      <c r="H135" s="57">
        <v>5729.21</v>
      </c>
      <c r="I135" s="29">
        <v>282</v>
      </c>
      <c r="J135" s="36">
        <v>16.09</v>
      </c>
      <c r="K135" s="29">
        <v>3</v>
      </c>
      <c r="L135" s="57">
        <v>26.01</v>
      </c>
      <c r="M135" s="57">
        <v>28.03</v>
      </c>
      <c r="N135" s="57">
        <v>15.84</v>
      </c>
      <c r="O135" s="57">
        <v>3726.5</v>
      </c>
      <c r="P135" s="57">
        <v>147</v>
      </c>
      <c r="Q135" s="57">
        <v>0.89</v>
      </c>
      <c r="R135" s="57">
        <v>0.49</v>
      </c>
      <c r="S135" s="57">
        <v>197.1</v>
      </c>
      <c r="T135" s="57">
        <v>22.14</v>
      </c>
      <c r="U135" s="57">
        <v>-0.21</v>
      </c>
      <c r="V135" s="57">
        <v>-0.28000000000000003</v>
      </c>
    </row>
    <row r="136" spans="1:22">
      <c r="A136" s="202"/>
      <c r="B136" s="29">
        <v>2</v>
      </c>
      <c r="C136" s="39">
        <v>388697</v>
      </c>
      <c r="D136" s="36">
        <v>13.63</v>
      </c>
      <c r="E136" s="39">
        <v>88908245</v>
      </c>
      <c r="F136" s="36">
        <v>12.13</v>
      </c>
      <c r="G136" s="36">
        <v>35.54</v>
      </c>
      <c r="H136" s="57">
        <v>6029.36</v>
      </c>
      <c r="I136" s="29">
        <v>283</v>
      </c>
      <c r="J136" s="36">
        <v>16.39</v>
      </c>
      <c r="K136" s="29">
        <v>3</v>
      </c>
      <c r="L136" s="57">
        <v>26.72</v>
      </c>
      <c r="M136" s="57">
        <v>28</v>
      </c>
      <c r="N136" s="57">
        <v>15</v>
      </c>
      <c r="O136" s="57">
        <v>4810.45</v>
      </c>
      <c r="P136" s="57">
        <v>149.6</v>
      </c>
      <c r="Q136" s="57">
        <v>1.06</v>
      </c>
      <c r="R136" s="57">
        <v>0.52</v>
      </c>
      <c r="S136" s="57">
        <v>228.73</v>
      </c>
      <c r="T136" s="57">
        <v>21</v>
      </c>
      <c r="U136" s="57">
        <v>-0.21</v>
      </c>
      <c r="V136" s="57">
        <v>-0.28000000000000003</v>
      </c>
    </row>
    <row r="137" spans="1:22">
      <c r="A137" s="202"/>
      <c r="B137" s="29">
        <v>3</v>
      </c>
      <c r="C137" s="39">
        <v>357941</v>
      </c>
      <c r="D137" s="36">
        <v>12.55</v>
      </c>
      <c r="E137" s="39">
        <v>74178470</v>
      </c>
      <c r="F137" s="36">
        <v>10.119999999999999</v>
      </c>
      <c r="G137" s="36">
        <v>35.74</v>
      </c>
      <c r="H137" s="57">
        <v>5482.18</v>
      </c>
      <c r="I137" s="29">
        <v>241</v>
      </c>
      <c r="J137" s="36">
        <v>14.95</v>
      </c>
      <c r="K137" s="29">
        <v>3</v>
      </c>
      <c r="L137" s="57">
        <v>24.1</v>
      </c>
      <c r="M137" s="57">
        <v>27.17</v>
      </c>
      <c r="N137" s="57">
        <v>15</v>
      </c>
      <c r="O137" s="57">
        <v>4988.5</v>
      </c>
      <c r="P137" s="57">
        <v>143</v>
      </c>
      <c r="Q137" s="57">
        <v>1.08</v>
      </c>
      <c r="R137" s="57">
        <v>0.53</v>
      </c>
      <c r="S137" s="57">
        <v>207.24</v>
      </c>
      <c r="T137" s="57">
        <v>18.670000000000002</v>
      </c>
      <c r="U137" s="57">
        <v>-0.21</v>
      </c>
      <c r="V137" s="57">
        <v>-0.28000000000000003</v>
      </c>
    </row>
    <row r="138" spans="1:22">
      <c r="A138" s="202"/>
      <c r="B138" s="29">
        <v>4</v>
      </c>
      <c r="C138" s="39">
        <v>323841</v>
      </c>
      <c r="D138" s="36">
        <v>11.36</v>
      </c>
      <c r="E138" s="39">
        <v>76001022</v>
      </c>
      <c r="F138" s="36">
        <v>10.37</v>
      </c>
      <c r="G138" s="36">
        <v>36.47</v>
      </c>
      <c r="H138" s="57">
        <v>5223.6099999999997</v>
      </c>
      <c r="I138" s="29">
        <v>265</v>
      </c>
      <c r="J138" s="36">
        <v>14.98</v>
      </c>
      <c r="K138" s="29">
        <v>3</v>
      </c>
      <c r="L138" s="57">
        <v>24.01</v>
      </c>
      <c r="M138" s="57">
        <v>26.49</v>
      </c>
      <c r="N138" s="57">
        <v>15</v>
      </c>
      <c r="O138" s="57">
        <v>4698.6000000000004</v>
      </c>
      <c r="P138" s="57">
        <v>152.6</v>
      </c>
      <c r="Q138" s="57">
        <v>1.1200000000000001</v>
      </c>
      <c r="R138" s="57">
        <v>0.53</v>
      </c>
      <c r="S138" s="57">
        <v>234.69</v>
      </c>
      <c r="T138" s="57">
        <v>23.68</v>
      </c>
      <c r="U138" s="57">
        <v>-0.22</v>
      </c>
      <c r="V138" s="57">
        <v>-0.28999999999999998</v>
      </c>
    </row>
    <row r="139" spans="1:22">
      <c r="A139" s="202"/>
      <c r="B139" s="29">
        <v>5</v>
      </c>
      <c r="C139" s="39">
        <v>274536</v>
      </c>
      <c r="D139" s="36">
        <v>9.6300000000000008</v>
      </c>
      <c r="E139" s="39">
        <v>69429625</v>
      </c>
      <c r="F139" s="36">
        <v>9.4700000000000006</v>
      </c>
      <c r="G139" s="36">
        <v>36.119999999999997</v>
      </c>
      <c r="H139" s="57">
        <v>5344.79</v>
      </c>
      <c r="I139" s="29">
        <v>220</v>
      </c>
      <c r="J139" s="36">
        <v>15.35</v>
      </c>
      <c r="K139" s="29">
        <v>3</v>
      </c>
      <c r="L139" s="57">
        <v>25.19</v>
      </c>
      <c r="M139" s="57">
        <v>25.33</v>
      </c>
      <c r="N139" s="57">
        <v>15</v>
      </c>
      <c r="O139" s="57">
        <v>5254.12</v>
      </c>
      <c r="P139" s="57">
        <v>111</v>
      </c>
      <c r="Q139" s="57">
        <v>0.96</v>
      </c>
      <c r="R139" s="57">
        <v>0.54</v>
      </c>
      <c r="S139" s="57">
        <v>252.9</v>
      </c>
      <c r="T139" s="57">
        <v>18.82</v>
      </c>
      <c r="U139" s="57">
        <v>-0.23</v>
      </c>
      <c r="V139" s="57">
        <v>-0.3</v>
      </c>
    </row>
    <row r="140" spans="1:22">
      <c r="A140" s="202"/>
      <c r="B140" s="29">
        <v>6</v>
      </c>
      <c r="C140" s="39">
        <v>248960</v>
      </c>
      <c r="D140" s="36">
        <v>8.73</v>
      </c>
      <c r="E140" s="39">
        <v>84846031</v>
      </c>
      <c r="F140" s="36">
        <v>11.58</v>
      </c>
      <c r="G140" s="36">
        <v>36.65</v>
      </c>
      <c r="H140" s="57">
        <v>5186.04</v>
      </c>
      <c r="I140" s="29">
        <v>220</v>
      </c>
      <c r="J140" s="36">
        <v>14.97</v>
      </c>
      <c r="K140" s="29">
        <v>3</v>
      </c>
      <c r="L140" s="57">
        <v>24.22</v>
      </c>
      <c r="M140" s="57">
        <v>25.33</v>
      </c>
      <c r="N140" s="57">
        <v>15</v>
      </c>
      <c r="O140" s="57">
        <v>6161.29</v>
      </c>
      <c r="P140" s="57">
        <v>132.1</v>
      </c>
      <c r="Q140" s="57">
        <v>1.21</v>
      </c>
      <c r="R140" s="57">
        <v>0.6</v>
      </c>
      <c r="S140" s="57">
        <v>340.8</v>
      </c>
      <c r="T140" s="57">
        <v>19.93</v>
      </c>
      <c r="U140" s="57">
        <v>-0.21</v>
      </c>
      <c r="V140" s="57">
        <v>-0.28000000000000003</v>
      </c>
    </row>
    <row r="141" spans="1:22">
      <c r="A141" s="202"/>
      <c r="B141" s="29">
        <v>7</v>
      </c>
      <c r="C141" s="39">
        <v>225496</v>
      </c>
      <c r="D141" s="36">
        <v>7.91</v>
      </c>
      <c r="E141" s="39">
        <v>60596164</v>
      </c>
      <c r="F141" s="36">
        <v>8.27</v>
      </c>
      <c r="G141" s="36">
        <v>36.479999999999997</v>
      </c>
      <c r="H141" s="57">
        <v>4790.84</v>
      </c>
      <c r="I141" s="29">
        <v>236</v>
      </c>
      <c r="J141" s="36">
        <v>14.33</v>
      </c>
      <c r="K141" s="29">
        <v>2</v>
      </c>
      <c r="L141" s="57">
        <v>23.3</v>
      </c>
      <c r="M141" s="57">
        <v>25.28</v>
      </c>
      <c r="N141" s="57">
        <v>15</v>
      </c>
      <c r="O141" s="57">
        <v>5022.4399999999996</v>
      </c>
      <c r="P141" s="57">
        <v>140.6</v>
      </c>
      <c r="Q141" s="57">
        <v>1.49</v>
      </c>
      <c r="R141" s="57">
        <v>0.62</v>
      </c>
      <c r="S141" s="57">
        <v>268.72000000000003</v>
      </c>
      <c r="T141" s="57">
        <v>22.45</v>
      </c>
      <c r="U141" s="57">
        <v>-0.23</v>
      </c>
      <c r="V141" s="57">
        <v>-0.3</v>
      </c>
    </row>
    <row r="142" spans="1:22">
      <c r="A142" s="202"/>
      <c r="B142" s="29">
        <v>8</v>
      </c>
      <c r="C142" s="39">
        <v>203775</v>
      </c>
      <c r="D142" s="36">
        <v>7.15</v>
      </c>
      <c r="E142" s="39">
        <v>76163761</v>
      </c>
      <c r="F142" s="36">
        <v>10.39</v>
      </c>
      <c r="G142" s="36">
        <v>36.979999999999997</v>
      </c>
      <c r="H142" s="57">
        <v>4917.87</v>
      </c>
      <c r="I142" s="29">
        <v>182</v>
      </c>
      <c r="J142" s="36">
        <v>14.6</v>
      </c>
      <c r="K142" s="29">
        <v>3</v>
      </c>
      <c r="L142" s="57">
        <v>23.18</v>
      </c>
      <c r="M142" s="57">
        <v>25.86</v>
      </c>
      <c r="N142" s="57">
        <v>15</v>
      </c>
      <c r="O142" s="57">
        <v>6786.15</v>
      </c>
      <c r="P142" s="57">
        <v>129.6</v>
      </c>
      <c r="Q142" s="57">
        <v>1.2</v>
      </c>
      <c r="R142" s="57">
        <v>0.61</v>
      </c>
      <c r="S142" s="57">
        <v>373.76</v>
      </c>
      <c r="T142" s="57">
        <v>16.61</v>
      </c>
      <c r="U142" s="57">
        <v>-0.24</v>
      </c>
      <c r="V142" s="57">
        <v>-0.31</v>
      </c>
    </row>
    <row r="143" spans="1:22">
      <c r="A143" s="202"/>
      <c r="B143" s="29">
        <v>9</v>
      </c>
      <c r="C143" s="39">
        <v>185377</v>
      </c>
      <c r="D143" s="36">
        <v>6.5</v>
      </c>
      <c r="E143" s="39">
        <v>58723140</v>
      </c>
      <c r="F143" s="36">
        <v>8.01</v>
      </c>
      <c r="G143" s="36">
        <v>36.58</v>
      </c>
      <c r="H143" s="57">
        <v>4958.84</v>
      </c>
      <c r="I143" s="29">
        <v>170</v>
      </c>
      <c r="J143" s="36">
        <v>14.65</v>
      </c>
      <c r="K143" s="29">
        <v>3</v>
      </c>
      <c r="L143" s="57">
        <v>23.54</v>
      </c>
      <c r="M143" s="57">
        <v>22.43</v>
      </c>
      <c r="N143" s="57">
        <v>15</v>
      </c>
      <c r="O143" s="57">
        <v>6260.09</v>
      </c>
      <c r="P143" s="57">
        <v>121.85</v>
      </c>
      <c r="Q143" s="57">
        <v>1.25</v>
      </c>
      <c r="R143" s="57">
        <v>0.69</v>
      </c>
      <c r="S143" s="57">
        <v>316.77999999999997</v>
      </c>
      <c r="T143" s="57">
        <v>17.25</v>
      </c>
      <c r="U143" s="57">
        <v>-0.23</v>
      </c>
      <c r="V143" s="57">
        <v>-0.28999999999999998</v>
      </c>
    </row>
    <row r="144" spans="1:22">
      <c r="A144" s="202"/>
      <c r="B144" s="29">
        <v>10</v>
      </c>
      <c r="C144" s="39">
        <v>146411</v>
      </c>
      <c r="D144" s="36">
        <v>5.13</v>
      </c>
      <c r="E144" s="39">
        <v>46119401</v>
      </c>
      <c r="F144" s="36">
        <v>6.29</v>
      </c>
      <c r="G144" s="36">
        <v>37.57</v>
      </c>
      <c r="H144" s="57">
        <v>4563.16</v>
      </c>
      <c r="I144" s="29">
        <v>183</v>
      </c>
      <c r="J144" s="36">
        <v>13.56</v>
      </c>
      <c r="K144" s="29">
        <v>3</v>
      </c>
      <c r="L144" s="57">
        <v>21.92</v>
      </c>
      <c r="M144" s="57">
        <v>23.64</v>
      </c>
      <c r="N144" s="57">
        <v>15</v>
      </c>
      <c r="O144" s="57">
        <v>6926.86</v>
      </c>
      <c r="P144" s="57">
        <v>115.9</v>
      </c>
      <c r="Q144" s="57">
        <v>2.39</v>
      </c>
      <c r="R144" s="57">
        <v>0.62</v>
      </c>
      <c r="S144" s="57">
        <v>315</v>
      </c>
      <c r="T144" s="57">
        <v>14.92</v>
      </c>
      <c r="U144" s="57">
        <v>-0.24</v>
      </c>
      <c r="V144" s="57">
        <v>-0.28999999999999998</v>
      </c>
    </row>
    <row r="145" spans="1:22">
      <c r="A145" s="29"/>
      <c r="B145" s="29" t="s">
        <v>18</v>
      </c>
      <c r="C145" s="39">
        <f>SUM(C135:C144)</f>
        <v>2851816</v>
      </c>
      <c r="D145" s="36"/>
      <c r="E145" s="39"/>
      <c r="F145" s="36"/>
      <c r="G145" s="36"/>
      <c r="H145" s="57"/>
      <c r="I145" s="29"/>
      <c r="J145" s="36"/>
      <c r="K145" s="29"/>
      <c r="L145" s="57"/>
      <c r="M145" s="57"/>
      <c r="N145" s="57"/>
      <c r="O145" s="57"/>
      <c r="P145" s="57"/>
      <c r="Q145" s="57"/>
      <c r="R145" s="57"/>
      <c r="S145" s="57"/>
      <c r="T145" s="57"/>
      <c r="U145" s="57"/>
      <c r="V145" s="57"/>
    </row>
    <row r="146" spans="1:22">
      <c r="A146" s="29"/>
      <c r="B146" s="29"/>
      <c r="C146" s="39"/>
      <c r="D146" s="36"/>
      <c r="E146" s="39"/>
      <c r="F146" s="36"/>
      <c r="G146" s="36"/>
      <c r="H146" s="57"/>
      <c r="I146" s="29"/>
      <c r="J146" s="36"/>
      <c r="K146" s="29"/>
      <c r="L146" s="57"/>
      <c r="M146" s="57"/>
      <c r="N146" s="57"/>
      <c r="O146" s="57"/>
      <c r="P146" s="57"/>
      <c r="Q146" s="57"/>
      <c r="R146" s="57"/>
      <c r="S146" s="57"/>
      <c r="T146" s="57"/>
      <c r="U146" s="57"/>
      <c r="V146" s="57"/>
    </row>
    <row r="147" spans="1:22">
      <c r="A147" s="202" t="s">
        <v>254</v>
      </c>
      <c r="B147" s="29">
        <v>1</v>
      </c>
      <c r="C147" s="39">
        <v>264765</v>
      </c>
      <c r="D147" s="36">
        <v>15.55</v>
      </c>
      <c r="E147" s="39">
        <v>54940895</v>
      </c>
      <c r="F147" s="36">
        <v>11.15</v>
      </c>
      <c r="G147" s="36">
        <v>34.96</v>
      </c>
      <c r="H147" s="57">
        <v>5356.28</v>
      </c>
      <c r="I147" s="29">
        <v>261</v>
      </c>
      <c r="J147" s="36">
        <v>15.97</v>
      </c>
      <c r="K147" s="29">
        <v>3</v>
      </c>
      <c r="L147" s="57">
        <v>25.65</v>
      </c>
      <c r="M147" s="57">
        <v>27.51</v>
      </c>
      <c r="N147" s="57">
        <v>15.27</v>
      </c>
      <c r="O147" s="57">
        <v>3962.32</v>
      </c>
      <c r="P147" s="57">
        <v>151.4</v>
      </c>
      <c r="Q147" s="57">
        <v>0.98</v>
      </c>
      <c r="R147" s="57">
        <v>0.52</v>
      </c>
      <c r="S147" s="57">
        <v>207.51</v>
      </c>
      <c r="T147" s="57">
        <v>23.7</v>
      </c>
      <c r="U147" s="57">
        <v>-0.22</v>
      </c>
      <c r="V147" s="57">
        <v>-0.3</v>
      </c>
    </row>
    <row r="148" spans="1:22">
      <c r="A148" s="202"/>
      <c r="B148" s="29">
        <v>2</v>
      </c>
      <c r="C148" s="39">
        <v>220984</v>
      </c>
      <c r="D148" s="36">
        <v>12.98</v>
      </c>
      <c r="E148" s="39">
        <v>52523415</v>
      </c>
      <c r="F148" s="36">
        <v>10.66</v>
      </c>
      <c r="G148" s="36">
        <v>34.36</v>
      </c>
      <c r="H148" s="57">
        <v>5622.03</v>
      </c>
      <c r="I148" s="29">
        <v>255</v>
      </c>
      <c r="J148" s="36">
        <v>16.25</v>
      </c>
      <c r="K148" s="29">
        <v>3</v>
      </c>
      <c r="L148" s="57">
        <v>26.03</v>
      </c>
      <c r="M148" s="57">
        <v>26.52</v>
      </c>
      <c r="N148" s="57">
        <v>15</v>
      </c>
      <c r="O148" s="57">
        <v>5034.04</v>
      </c>
      <c r="P148" s="57">
        <v>138.5</v>
      </c>
      <c r="Q148" s="57">
        <v>1.1399999999999999</v>
      </c>
      <c r="R148" s="57">
        <v>0.56999999999999995</v>
      </c>
      <c r="S148" s="57">
        <v>237.68</v>
      </c>
      <c r="T148" s="57">
        <v>20.61</v>
      </c>
      <c r="U148" s="57">
        <v>-0.24</v>
      </c>
      <c r="V148" s="57">
        <v>-0.31</v>
      </c>
    </row>
    <row r="149" spans="1:22">
      <c r="A149" s="202"/>
      <c r="B149" s="29">
        <v>3</v>
      </c>
      <c r="C149" s="39">
        <v>207453</v>
      </c>
      <c r="D149" s="36">
        <v>12.18</v>
      </c>
      <c r="E149" s="39">
        <v>45904365</v>
      </c>
      <c r="F149" s="36">
        <v>9.31</v>
      </c>
      <c r="G149" s="36">
        <v>34.869999999999997</v>
      </c>
      <c r="H149" s="57">
        <v>5785.59</v>
      </c>
      <c r="I149" s="29">
        <v>233</v>
      </c>
      <c r="J149" s="36">
        <v>15.41</v>
      </c>
      <c r="K149" s="29">
        <v>3</v>
      </c>
      <c r="L149" s="57">
        <v>25.47</v>
      </c>
      <c r="M149" s="57">
        <v>25.66</v>
      </c>
      <c r="N149" s="57">
        <v>15</v>
      </c>
      <c r="O149" s="57">
        <v>5180.58</v>
      </c>
      <c r="P149" s="57">
        <v>157.5</v>
      </c>
      <c r="Q149" s="57">
        <v>1.23</v>
      </c>
      <c r="R149" s="57">
        <v>0.57999999999999996</v>
      </c>
      <c r="S149" s="57">
        <v>221.28</v>
      </c>
      <c r="T149" s="57">
        <v>19.28</v>
      </c>
      <c r="U149" s="57">
        <v>-0.22</v>
      </c>
      <c r="V149" s="57">
        <v>-0.3</v>
      </c>
    </row>
    <row r="150" spans="1:22">
      <c r="A150" s="202"/>
      <c r="B150" s="29">
        <v>4</v>
      </c>
      <c r="C150" s="39">
        <v>191466</v>
      </c>
      <c r="D150" s="36">
        <v>11.24</v>
      </c>
      <c r="E150" s="39">
        <v>48759258</v>
      </c>
      <c r="F150" s="36">
        <v>9.89</v>
      </c>
      <c r="G150" s="36">
        <v>35.549999999999997</v>
      </c>
      <c r="H150" s="57">
        <v>4862.6099999999997</v>
      </c>
      <c r="I150" s="29">
        <v>266</v>
      </c>
      <c r="J150" s="36">
        <v>14.99</v>
      </c>
      <c r="K150" s="29">
        <v>3</v>
      </c>
      <c r="L150" s="57">
        <v>23.99</v>
      </c>
      <c r="M150" s="57">
        <v>26.19</v>
      </c>
      <c r="N150" s="57">
        <v>15</v>
      </c>
      <c r="O150" s="57">
        <v>4789.87</v>
      </c>
      <c r="P150" s="57">
        <v>168</v>
      </c>
      <c r="Q150" s="57">
        <v>1.18</v>
      </c>
      <c r="R150" s="57">
        <v>0.57999999999999996</v>
      </c>
      <c r="S150" s="57">
        <v>254.66</v>
      </c>
      <c r="T150" s="57">
        <v>24.55</v>
      </c>
      <c r="U150" s="57">
        <v>-0.2</v>
      </c>
      <c r="V150" s="57">
        <v>-0.3</v>
      </c>
    </row>
    <row r="151" spans="1:22">
      <c r="A151" s="202"/>
      <c r="B151" s="29">
        <v>5</v>
      </c>
      <c r="C151" s="39">
        <v>166487</v>
      </c>
      <c r="D151" s="36">
        <v>9.7799999999999994</v>
      </c>
      <c r="E151" s="39">
        <v>45496358</v>
      </c>
      <c r="F151" s="36">
        <v>9.23</v>
      </c>
      <c r="G151" s="36">
        <v>35.299999999999997</v>
      </c>
      <c r="H151" s="57">
        <v>5444.94</v>
      </c>
      <c r="I151" s="29">
        <v>202</v>
      </c>
      <c r="J151" s="36">
        <v>15.75</v>
      </c>
      <c r="K151" s="29">
        <v>3</v>
      </c>
      <c r="L151" s="57">
        <v>25.96</v>
      </c>
      <c r="M151" s="57">
        <v>25.11</v>
      </c>
      <c r="N151" s="57">
        <v>15</v>
      </c>
      <c r="O151" s="57">
        <v>6176.92</v>
      </c>
      <c r="P151" s="57">
        <v>113.6</v>
      </c>
      <c r="Q151" s="57">
        <v>1.08</v>
      </c>
      <c r="R151" s="57">
        <v>0.57999999999999996</v>
      </c>
      <c r="S151" s="57">
        <v>273.27</v>
      </c>
      <c r="T151" s="57">
        <v>19.93</v>
      </c>
      <c r="U151" s="57">
        <v>-0.24</v>
      </c>
      <c r="V151" s="57">
        <v>-0.32</v>
      </c>
    </row>
    <row r="152" spans="1:22">
      <c r="A152" s="202"/>
      <c r="B152" s="29">
        <v>6</v>
      </c>
      <c r="C152" s="39">
        <v>157671</v>
      </c>
      <c r="D152" s="36">
        <v>9.26</v>
      </c>
      <c r="E152" s="39">
        <v>67180346</v>
      </c>
      <c r="F152" s="36">
        <v>13.63</v>
      </c>
      <c r="G152" s="36">
        <v>35.79</v>
      </c>
      <c r="H152" s="57">
        <v>5203.8900000000003</v>
      </c>
      <c r="I152" s="29">
        <v>214</v>
      </c>
      <c r="J152" s="36">
        <v>14.88</v>
      </c>
      <c r="K152" s="29">
        <v>3</v>
      </c>
      <c r="L152" s="57">
        <v>24.45</v>
      </c>
      <c r="M152" s="57">
        <v>25.07</v>
      </c>
      <c r="N152" s="57">
        <v>15</v>
      </c>
      <c r="O152" s="57">
        <v>6809.2</v>
      </c>
      <c r="P152" s="57">
        <v>140.19999999999999</v>
      </c>
      <c r="Q152" s="57">
        <v>1.39</v>
      </c>
      <c r="R152" s="57">
        <v>0.66</v>
      </c>
      <c r="S152" s="57">
        <v>426.08</v>
      </c>
      <c r="T152" s="57">
        <v>20.100000000000001</v>
      </c>
      <c r="U152" s="57">
        <v>-0.22</v>
      </c>
      <c r="V152" s="57">
        <v>-0.28999999999999998</v>
      </c>
    </row>
    <row r="153" spans="1:22">
      <c r="A153" s="202"/>
      <c r="B153" s="29">
        <v>7</v>
      </c>
      <c r="C153" s="39">
        <v>142632</v>
      </c>
      <c r="D153" s="36">
        <v>8.3800000000000008</v>
      </c>
      <c r="E153" s="39">
        <v>44385847</v>
      </c>
      <c r="F153" s="36">
        <v>9.01</v>
      </c>
      <c r="G153" s="36">
        <v>35.82</v>
      </c>
      <c r="H153" s="57">
        <v>4840.07</v>
      </c>
      <c r="I153" s="29">
        <v>234</v>
      </c>
      <c r="J153" s="36">
        <v>14.59</v>
      </c>
      <c r="K153" s="29">
        <v>3</v>
      </c>
      <c r="L153" s="57">
        <v>24.16</v>
      </c>
      <c r="M153" s="57">
        <v>24.66</v>
      </c>
      <c r="N153" s="57">
        <v>15</v>
      </c>
      <c r="O153" s="57">
        <v>5659.75</v>
      </c>
      <c r="P153" s="57">
        <v>152</v>
      </c>
      <c r="Q153" s="57">
        <v>1.72</v>
      </c>
      <c r="R153" s="57">
        <v>0.71</v>
      </c>
      <c r="S153" s="57">
        <v>311.19</v>
      </c>
      <c r="T153" s="57">
        <v>23.65</v>
      </c>
      <c r="U153" s="57">
        <v>-0.24</v>
      </c>
      <c r="V153" s="57">
        <v>-0.32</v>
      </c>
    </row>
    <row r="154" spans="1:22">
      <c r="A154" s="202"/>
      <c r="B154" s="29">
        <v>8</v>
      </c>
      <c r="C154" s="39">
        <v>129903</v>
      </c>
      <c r="D154" s="36">
        <v>7.63</v>
      </c>
      <c r="E154" s="39">
        <v>61167042</v>
      </c>
      <c r="F154" s="36">
        <v>12.41</v>
      </c>
      <c r="G154" s="36">
        <v>37.01</v>
      </c>
      <c r="H154" s="57">
        <v>4985.49</v>
      </c>
      <c r="I154" s="29">
        <v>180</v>
      </c>
      <c r="J154" s="36">
        <v>15.03</v>
      </c>
      <c r="K154" s="29">
        <v>3</v>
      </c>
      <c r="L154" s="57">
        <v>23.89</v>
      </c>
      <c r="M154" s="57">
        <v>25.01</v>
      </c>
      <c r="N154" s="57">
        <v>15</v>
      </c>
      <c r="O154" s="57">
        <v>8190</v>
      </c>
      <c r="P154" s="57">
        <v>135.5</v>
      </c>
      <c r="Q154" s="57">
        <v>1.25</v>
      </c>
      <c r="R154" s="57">
        <v>0.66</v>
      </c>
      <c r="S154" s="57">
        <v>470.87</v>
      </c>
      <c r="T154" s="57">
        <v>17.78</v>
      </c>
      <c r="U154" s="57">
        <v>-0.25</v>
      </c>
      <c r="V154" s="57">
        <v>-0.32</v>
      </c>
    </row>
    <row r="155" spans="1:22">
      <c r="A155" s="202"/>
      <c r="B155" s="29">
        <v>9</v>
      </c>
      <c r="C155" s="39">
        <v>122925</v>
      </c>
      <c r="D155" s="36">
        <v>7.22</v>
      </c>
      <c r="E155" s="39">
        <v>43589974</v>
      </c>
      <c r="F155" s="36">
        <v>8.84</v>
      </c>
      <c r="G155" s="36">
        <v>36.130000000000003</v>
      </c>
      <c r="H155" s="57">
        <v>4817.82</v>
      </c>
      <c r="I155" s="29">
        <v>174</v>
      </c>
      <c r="J155" s="36">
        <v>14.83</v>
      </c>
      <c r="K155" s="29">
        <v>3</v>
      </c>
      <c r="L155" s="57">
        <v>23.53</v>
      </c>
      <c r="M155" s="57">
        <v>22.89</v>
      </c>
      <c r="N155" s="57">
        <v>15</v>
      </c>
      <c r="O155" s="57">
        <v>6782.48</v>
      </c>
      <c r="P155" s="57">
        <v>141.80000000000001</v>
      </c>
      <c r="Q155" s="57">
        <v>1.41</v>
      </c>
      <c r="R155" s="57">
        <v>0.77</v>
      </c>
      <c r="S155" s="57">
        <v>354.61</v>
      </c>
      <c r="T155" s="57">
        <v>18.3</v>
      </c>
      <c r="U155" s="57">
        <v>-0.25</v>
      </c>
      <c r="V155" s="57">
        <v>-0.31</v>
      </c>
    </row>
    <row r="156" spans="1:22">
      <c r="A156" s="202"/>
      <c r="B156" s="29">
        <v>10</v>
      </c>
      <c r="C156" s="39">
        <v>98751</v>
      </c>
      <c r="D156" s="36">
        <v>5.8</v>
      </c>
      <c r="E156" s="39">
        <v>28928542</v>
      </c>
      <c r="F156" s="36">
        <v>5.87</v>
      </c>
      <c r="G156" s="36">
        <v>37.67</v>
      </c>
      <c r="H156" s="57">
        <v>4704.26</v>
      </c>
      <c r="I156" s="29">
        <v>157</v>
      </c>
      <c r="J156" s="36">
        <v>13.76</v>
      </c>
      <c r="K156" s="29">
        <v>3</v>
      </c>
      <c r="L156" s="57">
        <v>22.66</v>
      </c>
      <c r="M156" s="57">
        <v>23.7</v>
      </c>
      <c r="N156" s="57">
        <v>15</v>
      </c>
      <c r="O156" s="57">
        <v>5903.5</v>
      </c>
      <c r="P156" s="57">
        <v>110.8</v>
      </c>
      <c r="Q156" s="57">
        <v>2.74</v>
      </c>
      <c r="R156" s="57">
        <v>0.67</v>
      </c>
      <c r="S156" s="57">
        <v>292.95</v>
      </c>
      <c r="T156" s="57">
        <v>14.88</v>
      </c>
      <c r="U156" s="57">
        <v>-0.25</v>
      </c>
      <c r="V156" s="57">
        <v>-0.28999999999999998</v>
      </c>
    </row>
    <row r="157" spans="1:22">
      <c r="A157" s="29"/>
      <c r="B157" s="29"/>
      <c r="C157" s="39"/>
      <c r="D157" s="36"/>
      <c r="E157" s="39"/>
      <c r="F157" s="36"/>
      <c r="G157" s="36"/>
      <c r="H157" s="57"/>
      <c r="I157" s="29"/>
      <c r="J157" s="36"/>
      <c r="K157" s="29"/>
      <c r="L157" s="57"/>
      <c r="M157" s="57"/>
      <c r="N157" s="57"/>
      <c r="O157" s="57"/>
      <c r="P157" s="57"/>
      <c r="Q157" s="57"/>
      <c r="R157" s="57"/>
      <c r="S157" s="57"/>
      <c r="T157" s="57"/>
      <c r="U157" s="57"/>
      <c r="V157" s="57"/>
    </row>
    <row r="158" spans="1:22">
      <c r="A158" s="202" t="s">
        <v>255</v>
      </c>
      <c r="B158" s="29">
        <v>1</v>
      </c>
      <c r="C158" s="39">
        <v>181993</v>
      </c>
      <c r="D158" s="36">
        <v>20.5</v>
      </c>
      <c r="E158" s="39">
        <v>42418360</v>
      </c>
      <c r="F158" s="36">
        <v>18.14</v>
      </c>
      <c r="G158" s="36">
        <v>37.049999999999997</v>
      </c>
      <c r="H158" s="57">
        <v>7713.07</v>
      </c>
      <c r="I158" s="29">
        <v>422</v>
      </c>
      <c r="J158" s="36">
        <v>19.34</v>
      </c>
      <c r="K158" s="29">
        <v>3</v>
      </c>
      <c r="L158" s="57">
        <v>32.200000000000003</v>
      </c>
      <c r="M158" s="57">
        <v>34.26</v>
      </c>
      <c r="N158" s="57">
        <v>24.64</v>
      </c>
      <c r="O158" s="57">
        <v>4338.03</v>
      </c>
      <c r="P158" s="57">
        <v>215.15</v>
      </c>
      <c r="Q158" s="57">
        <v>0.85</v>
      </c>
      <c r="R158" s="57">
        <v>0.47</v>
      </c>
      <c r="S158" s="57">
        <v>233.08</v>
      </c>
      <c r="T158" s="57">
        <v>29.93</v>
      </c>
      <c r="U158" s="57">
        <v>-0.19</v>
      </c>
      <c r="V158" s="57">
        <v>-0.27</v>
      </c>
    </row>
    <row r="159" spans="1:22">
      <c r="A159" s="202"/>
      <c r="B159" s="29">
        <v>2</v>
      </c>
      <c r="C159" s="39">
        <v>131207</v>
      </c>
      <c r="D159" s="36">
        <v>14.78</v>
      </c>
      <c r="E159" s="39">
        <v>35651901</v>
      </c>
      <c r="F159" s="36">
        <v>15.24</v>
      </c>
      <c r="G159" s="36">
        <v>37.9</v>
      </c>
      <c r="H159" s="57">
        <v>8267.4</v>
      </c>
      <c r="I159" s="29">
        <v>472.9</v>
      </c>
      <c r="J159" s="36">
        <v>19.87</v>
      </c>
      <c r="K159" s="29">
        <v>3</v>
      </c>
      <c r="L159" s="57">
        <v>33.89</v>
      </c>
      <c r="M159" s="57">
        <v>36.11</v>
      </c>
      <c r="N159" s="57">
        <v>23.04</v>
      </c>
      <c r="O159" s="57">
        <v>5689.79</v>
      </c>
      <c r="P159" s="57">
        <v>250.05</v>
      </c>
      <c r="Q159" s="57">
        <v>1.04</v>
      </c>
      <c r="R159" s="57">
        <v>0.5</v>
      </c>
      <c r="S159" s="57">
        <v>271.72000000000003</v>
      </c>
      <c r="T159" s="57">
        <v>31.52</v>
      </c>
      <c r="U159" s="57">
        <v>-0.17</v>
      </c>
      <c r="V159" s="57">
        <v>-0.25</v>
      </c>
    </row>
    <row r="160" spans="1:22">
      <c r="A160" s="202"/>
      <c r="B160" s="29">
        <v>3</v>
      </c>
      <c r="C160" s="39">
        <v>117699</v>
      </c>
      <c r="D160" s="36">
        <v>13.26</v>
      </c>
      <c r="E160" s="39">
        <v>27360051</v>
      </c>
      <c r="F160" s="36">
        <v>11.7</v>
      </c>
      <c r="G160" s="36">
        <v>37.6</v>
      </c>
      <c r="H160" s="57">
        <v>6335.04</v>
      </c>
      <c r="I160" s="29">
        <v>414</v>
      </c>
      <c r="J160" s="36">
        <v>16.95</v>
      </c>
      <c r="K160" s="29">
        <v>3</v>
      </c>
      <c r="L160" s="57">
        <v>26.92</v>
      </c>
      <c r="M160" s="57">
        <v>35.229999999999997</v>
      </c>
      <c r="N160" s="57">
        <v>22.5</v>
      </c>
      <c r="O160" s="57">
        <v>5905.93</v>
      </c>
      <c r="P160" s="57">
        <v>202.1</v>
      </c>
      <c r="Q160" s="57">
        <v>0.92</v>
      </c>
      <c r="R160" s="57">
        <v>0.5</v>
      </c>
      <c r="S160" s="57">
        <v>232.46</v>
      </c>
      <c r="T160" s="57">
        <v>22.54</v>
      </c>
      <c r="U160" s="57">
        <v>-0.2</v>
      </c>
      <c r="V160" s="57">
        <v>-0.28000000000000003</v>
      </c>
    </row>
    <row r="161" spans="1:22">
      <c r="A161" s="202"/>
      <c r="B161" s="29">
        <v>4</v>
      </c>
      <c r="C161" s="39">
        <v>102909</v>
      </c>
      <c r="D161" s="36">
        <v>11.59</v>
      </c>
      <c r="E161" s="39">
        <v>26038557</v>
      </c>
      <c r="F161" s="36">
        <v>11.13</v>
      </c>
      <c r="G161" s="36">
        <v>38.24</v>
      </c>
      <c r="H161" s="57">
        <v>7271.9</v>
      </c>
      <c r="I161" s="29">
        <v>377</v>
      </c>
      <c r="J161" s="36">
        <v>17.899999999999999</v>
      </c>
      <c r="K161" s="29">
        <v>4</v>
      </c>
      <c r="L161" s="57">
        <v>29.44</v>
      </c>
      <c r="M161" s="57">
        <v>32.43</v>
      </c>
      <c r="N161" s="57">
        <v>21.43</v>
      </c>
      <c r="O161" s="57">
        <v>5798.16</v>
      </c>
      <c r="P161" s="57">
        <v>182.8</v>
      </c>
      <c r="Q161" s="57">
        <v>1.0900000000000001</v>
      </c>
      <c r="R161" s="57">
        <v>0.5</v>
      </c>
      <c r="S161" s="57">
        <v>253.03</v>
      </c>
      <c r="T161" s="57">
        <v>30.05</v>
      </c>
      <c r="U161" s="57">
        <v>-0.21</v>
      </c>
      <c r="V161" s="57">
        <v>-0.27</v>
      </c>
    </row>
    <row r="162" spans="1:22">
      <c r="A162" s="202"/>
      <c r="B162" s="29">
        <v>5</v>
      </c>
      <c r="C162" s="39">
        <v>81472</v>
      </c>
      <c r="D162" s="36">
        <v>9.18</v>
      </c>
      <c r="E162" s="39">
        <v>23564768</v>
      </c>
      <c r="F162" s="36">
        <v>10.07</v>
      </c>
      <c r="G162" s="36">
        <v>38.28</v>
      </c>
      <c r="H162" s="57">
        <v>6762.77</v>
      </c>
      <c r="I162" s="29">
        <v>348</v>
      </c>
      <c r="J162" s="36">
        <v>18.010000000000002</v>
      </c>
      <c r="K162" s="29">
        <v>3</v>
      </c>
      <c r="L162" s="57">
        <v>30.16</v>
      </c>
      <c r="M162" s="57">
        <v>31.54</v>
      </c>
      <c r="N162" s="57">
        <v>20</v>
      </c>
      <c r="O162" s="57">
        <v>4987.4399999999996</v>
      </c>
      <c r="P162" s="57">
        <v>205.6</v>
      </c>
      <c r="Q162" s="57">
        <v>0.82</v>
      </c>
      <c r="R162" s="57">
        <v>0.49</v>
      </c>
      <c r="S162" s="57">
        <v>289.24</v>
      </c>
      <c r="T162" s="57">
        <v>21.69</v>
      </c>
      <c r="U162" s="57">
        <v>-0.21</v>
      </c>
      <c r="V162" s="57">
        <v>-0.28000000000000003</v>
      </c>
    </row>
    <row r="163" spans="1:22">
      <c r="A163" s="202"/>
      <c r="B163" s="29">
        <v>6</v>
      </c>
      <c r="C163" s="39">
        <v>70548</v>
      </c>
      <c r="D163" s="36">
        <v>7.95</v>
      </c>
      <c r="E163" s="39">
        <v>17819246</v>
      </c>
      <c r="F163" s="36">
        <v>7.62</v>
      </c>
      <c r="G163" s="36">
        <v>38.86</v>
      </c>
      <c r="H163" s="57">
        <v>6556.07</v>
      </c>
      <c r="I163" s="29">
        <v>358</v>
      </c>
      <c r="J163" s="36">
        <v>18.12</v>
      </c>
      <c r="K163" s="29">
        <v>3</v>
      </c>
      <c r="L163" s="57">
        <v>29.29</v>
      </c>
      <c r="M163" s="57">
        <v>30.82</v>
      </c>
      <c r="N163" s="57">
        <v>21.38</v>
      </c>
      <c r="O163" s="57">
        <v>6423.68</v>
      </c>
      <c r="P163" s="57">
        <v>178.65</v>
      </c>
      <c r="Q163" s="57">
        <v>0.87</v>
      </c>
      <c r="R163" s="57">
        <v>0.56000000000000005</v>
      </c>
      <c r="S163" s="57">
        <v>252.58</v>
      </c>
      <c r="T163" s="57">
        <v>25</v>
      </c>
      <c r="U163" s="57">
        <v>-0.21</v>
      </c>
      <c r="V163" s="57">
        <v>-0.28000000000000003</v>
      </c>
    </row>
    <row r="164" spans="1:22">
      <c r="A164" s="202"/>
      <c r="B164" s="29">
        <v>7</v>
      </c>
      <c r="C164" s="39">
        <v>63618</v>
      </c>
      <c r="D164" s="36">
        <v>7.17</v>
      </c>
      <c r="E164" s="39">
        <v>15856665</v>
      </c>
      <c r="F164" s="36">
        <v>6.78</v>
      </c>
      <c r="G164" s="36">
        <v>38.090000000000003</v>
      </c>
      <c r="H164" s="57">
        <v>6026.38</v>
      </c>
      <c r="I164" s="29">
        <v>310</v>
      </c>
      <c r="J164" s="36">
        <v>16.579999999999998</v>
      </c>
      <c r="K164" s="29">
        <v>2</v>
      </c>
      <c r="L164" s="57">
        <v>26.86</v>
      </c>
      <c r="M164" s="57">
        <v>31.99</v>
      </c>
      <c r="N164" s="57">
        <v>18.75</v>
      </c>
      <c r="O164" s="57">
        <v>5038.3500000000004</v>
      </c>
      <c r="P164" s="57">
        <v>201.8</v>
      </c>
      <c r="Q164" s="57">
        <v>1.22</v>
      </c>
      <c r="R164" s="57">
        <v>0.54</v>
      </c>
      <c r="S164" s="57">
        <v>249.25</v>
      </c>
      <c r="T164" s="57">
        <v>24.91</v>
      </c>
      <c r="U164" s="57">
        <v>-0.23</v>
      </c>
      <c r="V164" s="57">
        <v>-0.31</v>
      </c>
    </row>
    <row r="165" spans="1:22">
      <c r="A165" s="202"/>
      <c r="B165" s="29">
        <v>8</v>
      </c>
      <c r="C165" s="39">
        <v>56037</v>
      </c>
      <c r="D165" s="36">
        <v>6.31</v>
      </c>
      <c r="E165" s="39">
        <v>14565361</v>
      </c>
      <c r="F165" s="36">
        <v>6.23</v>
      </c>
      <c r="G165" s="36">
        <v>37.36</v>
      </c>
      <c r="H165" s="57">
        <v>6204.28</v>
      </c>
      <c r="I165" s="29">
        <v>269</v>
      </c>
      <c r="J165" s="36">
        <v>16.7</v>
      </c>
      <c r="K165" s="29">
        <v>3</v>
      </c>
      <c r="L165" s="57">
        <v>27.23</v>
      </c>
      <c r="M165" s="57">
        <v>33.6</v>
      </c>
      <c r="N165" s="57">
        <v>20.36</v>
      </c>
      <c r="O165" s="57">
        <v>5601.51</v>
      </c>
      <c r="P165" s="57">
        <v>190.85</v>
      </c>
      <c r="Q165" s="57">
        <v>1.22</v>
      </c>
      <c r="R165" s="57">
        <v>0.53</v>
      </c>
      <c r="S165" s="57">
        <v>259.93</v>
      </c>
      <c r="T165" s="57">
        <v>20</v>
      </c>
      <c r="U165" s="57">
        <v>-0.2</v>
      </c>
      <c r="V165" s="57">
        <v>-0.3</v>
      </c>
    </row>
    <row r="166" spans="1:22">
      <c r="A166" s="202"/>
      <c r="B166" s="29">
        <v>9</v>
      </c>
      <c r="C166" s="39">
        <v>46694</v>
      </c>
      <c r="D166" s="36">
        <v>5.26</v>
      </c>
      <c r="E166" s="39">
        <v>15009091</v>
      </c>
      <c r="F166" s="36">
        <v>6.42</v>
      </c>
      <c r="G166" s="36">
        <v>37.96</v>
      </c>
      <c r="H166" s="57">
        <v>6869.43</v>
      </c>
      <c r="I166" s="29">
        <v>184</v>
      </c>
      <c r="J166" s="36">
        <v>17.72</v>
      </c>
      <c r="K166" s="29">
        <v>2</v>
      </c>
      <c r="L166" s="57">
        <v>29.98</v>
      </c>
      <c r="M166" s="57">
        <v>25.9</v>
      </c>
      <c r="N166" s="57">
        <v>15</v>
      </c>
      <c r="O166" s="57">
        <v>6880.9</v>
      </c>
      <c r="P166" s="57">
        <v>133.6</v>
      </c>
      <c r="Q166" s="57">
        <v>0.96</v>
      </c>
      <c r="R166" s="57">
        <v>0.62</v>
      </c>
      <c r="S166" s="57">
        <v>321.43</v>
      </c>
      <c r="T166" s="57">
        <v>20</v>
      </c>
      <c r="U166" s="57">
        <v>-0.23</v>
      </c>
      <c r="V166" s="57">
        <v>-0.3</v>
      </c>
    </row>
    <row r="167" spans="1:22">
      <c r="A167" s="202"/>
      <c r="B167" s="29">
        <v>10</v>
      </c>
      <c r="C167" s="39">
        <v>35684</v>
      </c>
      <c r="D167" s="36">
        <v>4.0199999999999996</v>
      </c>
      <c r="E167" s="39">
        <v>15613059</v>
      </c>
      <c r="F167" s="36">
        <v>6.68</v>
      </c>
      <c r="G167" s="36">
        <v>37.94</v>
      </c>
      <c r="H167" s="57">
        <v>5496.76</v>
      </c>
      <c r="I167" s="29">
        <v>309</v>
      </c>
      <c r="J167" s="36">
        <v>15.79</v>
      </c>
      <c r="K167" s="29">
        <v>2</v>
      </c>
      <c r="L167" s="57">
        <v>25.31</v>
      </c>
      <c r="M167" s="57">
        <v>28.75</v>
      </c>
      <c r="N167" s="57">
        <v>15</v>
      </c>
      <c r="O167" s="57">
        <v>11610.45</v>
      </c>
      <c r="P167" s="57">
        <v>161.54</v>
      </c>
      <c r="Q167" s="57">
        <v>1.92</v>
      </c>
      <c r="R167" s="57">
        <v>0.48</v>
      </c>
      <c r="S167" s="57">
        <v>437.54</v>
      </c>
      <c r="T167" s="57">
        <v>20</v>
      </c>
      <c r="U167" s="57">
        <v>-0.21</v>
      </c>
      <c r="V167" s="57">
        <v>-0.28000000000000003</v>
      </c>
    </row>
    <row r="168" spans="1:22">
      <c r="A168" s="29"/>
      <c r="B168" s="29"/>
      <c r="C168" s="39"/>
      <c r="D168" s="36"/>
      <c r="E168" s="39"/>
      <c r="F168" s="36"/>
      <c r="G168" s="36"/>
      <c r="H168" s="57"/>
      <c r="I168" s="29"/>
      <c r="J168" s="36"/>
      <c r="K168" s="29"/>
      <c r="L168" s="57"/>
      <c r="M168" s="57"/>
      <c r="N168" s="57"/>
      <c r="O168" s="57"/>
      <c r="P168" s="57"/>
      <c r="Q168" s="57"/>
      <c r="R168" s="57"/>
      <c r="S168" s="57"/>
      <c r="T168" s="57"/>
      <c r="U168" s="57"/>
      <c r="V168" s="57"/>
    </row>
    <row r="169" spans="1:22">
      <c r="A169" s="202" t="s">
        <v>256</v>
      </c>
      <c r="B169" s="29">
        <v>1</v>
      </c>
      <c r="C169" s="39">
        <v>82338</v>
      </c>
      <c r="D169" s="36">
        <v>19.86</v>
      </c>
      <c r="E169" s="39">
        <v>1010367.8</v>
      </c>
      <c r="F169" s="36">
        <v>15.25</v>
      </c>
      <c r="G169" s="36">
        <v>34.369999999999997</v>
      </c>
      <c r="H169" s="57">
        <v>225.52</v>
      </c>
      <c r="I169" s="29">
        <v>15</v>
      </c>
      <c r="J169" s="36">
        <v>3.43</v>
      </c>
      <c r="K169" s="29">
        <v>1</v>
      </c>
      <c r="L169" s="57">
        <v>4.32</v>
      </c>
      <c r="M169" s="57">
        <v>42.22</v>
      </c>
      <c r="N169" s="57">
        <v>15</v>
      </c>
      <c r="O169" s="57">
        <v>241.24</v>
      </c>
      <c r="P169" s="57">
        <v>8.1</v>
      </c>
      <c r="Q169" s="57">
        <v>1.1399999999999999</v>
      </c>
      <c r="R169" s="57">
        <v>0.56999999999999995</v>
      </c>
      <c r="S169" s="57">
        <v>12.27</v>
      </c>
      <c r="T169" s="57">
        <v>2.2000000000000002</v>
      </c>
      <c r="U169" s="57">
        <v>-0.42</v>
      </c>
      <c r="V169" s="57">
        <v>-0.41</v>
      </c>
    </row>
    <row r="170" spans="1:22">
      <c r="A170" s="202"/>
      <c r="B170" s="29">
        <v>2</v>
      </c>
      <c r="C170" s="39">
        <v>61237</v>
      </c>
      <c r="D170" s="36">
        <v>14.77</v>
      </c>
      <c r="E170" s="39">
        <v>909327.7</v>
      </c>
      <c r="F170" s="36">
        <v>13.72</v>
      </c>
      <c r="G170" s="36">
        <v>33.75</v>
      </c>
      <c r="H170" s="57">
        <v>202.69</v>
      </c>
      <c r="I170" s="29">
        <v>21</v>
      </c>
      <c r="J170" s="36">
        <v>3.58</v>
      </c>
      <c r="K170" s="29">
        <v>1</v>
      </c>
      <c r="L170" s="57">
        <v>4.3600000000000003</v>
      </c>
      <c r="M170" s="57">
        <v>42.45</v>
      </c>
      <c r="N170" s="57">
        <v>18.75</v>
      </c>
      <c r="O170" s="57">
        <v>235.02</v>
      </c>
      <c r="P170" s="57">
        <v>13.6</v>
      </c>
      <c r="Q170" s="57">
        <v>1.0900000000000001</v>
      </c>
      <c r="R170" s="57">
        <v>0.69</v>
      </c>
      <c r="S170" s="57">
        <v>14.85</v>
      </c>
      <c r="T170" s="57">
        <v>3.1</v>
      </c>
      <c r="U170" s="57">
        <v>-0.36</v>
      </c>
      <c r="V170" s="57">
        <v>-0.4</v>
      </c>
    </row>
    <row r="171" spans="1:22">
      <c r="A171" s="202"/>
      <c r="B171" s="29">
        <v>3</v>
      </c>
      <c r="C171" s="39">
        <v>52087</v>
      </c>
      <c r="D171" s="36">
        <v>12.57</v>
      </c>
      <c r="E171" s="39">
        <v>1195335.3999999999</v>
      </c>
      <c r="F171" s="36">
        <v>18.04</v>
      </c>
      <c r="G171" s="36">
        <v>35.020000000000003</v>
      </c>
      <c r="H171" s="57">
        <v>237.46</v>
      </c>
      <c r="I171" s="29">
        <v>18</v>
      </c>
      <c r="J171" s="36">
        <v>2.91</v>
      </c>
      <c r="K171" s="29">
        <v>1</v>
      </c>
      <c r="L171" s="57">
        <v>3.69</v>
      </c>
      <c r="M171" s="57">
        <v>47.43</v>
      </c>
      <c r="N171" s="57">
        <v>15.07</v>
      </c>
      <c r="O171" s="57">
        <v>200.13</v>
      </c>
      <c r="P171" s="57">
        <v>12</v>
      </c>
      <c r="Q171" s="57">
        <v>1.1499999999999999</v>
      </c>
      <c r="R171" s="57">
        <v>0.86</v>
      </c>
      <c r="S171" s="57">
        <v>22.95</v>
      </c>
      <c r="T171" s="57">
        <v>3.5</v>
      </c>
      <c r="U171" s="57">
        <v>-0.43</v>
      </c>
      <c r="V171" s="57">
        <v>-0.44</v>
      </c>
    </row>
    <row r="172" spans="1:22">
      <c r="A172" s="202"/>
      <c r="B172" s="29">
        <v>4</v>
      </c>
      <c r="C172" s="39">
        <v>45680</v>
      </c>
      <c r="D172" s="36">
        <v>11.02</v>
      </c>
      <c r="E172" s="39">
        <v>1163166.8</v>
      </c>
      <c r="F172" s="36">
        <v>17.55</v>
      </c>
      <c r="G172" s="36">
        <v>34.74</v>
      </c>
      <c r="H172" s="57">
        <v>245.43</v>
      </c>
      <c r="I172" s="29">
        <v>15</v>
      </c>
      <c r="J172" s="36">
        <v>3.32</v>
      </c>
      <c r="K172" s="29">
        <v>1</v>
      </c>
      <c r="L172" s="57">
        <v>4.07</v>
      </c>
      <c r="M172" s="57">
        <v>41.53</v>
      </c>
      <c r="N172" s="57">
        <v>18</v>
      </c>
      <c r="O172" s="57">
        <v>249.46</v>
      </c>
      <c r="P172" s="57">
        <v>10.58</v>
      </c>
      <c r="Q172" s="57">
        <v>1.26</v>
      </c>
      <c r="R172" s="57">
        <v>0.83</v>
      </c>
      <c r="S172" s="57">
        <v>25.46</v>
      </c>
      <c r="T172" s="57">
        <v>3</v>
      </c>
      <c r="U172" s="57">
        <v>-0.4</v>
      </c>
      <c r="V172" s="57">
        <v>-0.41</v>
      </c>
    </row>
    <row r="173" spans="1:22">
      <c r="A173" s="202"/>
      <c r="B173" s="29">
        <v>5</v>
      </c>
      <c r="C173" s="39">
        <v>38735</v>
      </c>
      <c r="D173" s="36">
        <v>9.34</v>
      </c>
      <c r="E173" s="39">
        <v>573105.1</v>
      </c>
      <c r="F173" s="36">
        <v>8.65</v>
      </c>
      <c r="G173" s="36">
        <v>36.119999999999997</v>
      </c>
      <c r="H173" s="57">
        <v>237.92</v>
      </c>
      <c r="I173" s="29">
        <v>13</v>
      </c>
      <c r="J173" s="36">
        <v>3.35</v>
      </c>
      <c r="K173" s="29">
        <v>1</v>
      </c>
      <c r="L173" s="57">
        <v>4.4000000000000004</v>
      </c>
      <c r="M173" s="57">
        <v>44.9</v>
      </c>
      <c r="N173" s="57">
        <v>17.5</v>
      </c>
      <c r="O173" s="57">
        <v>169.79</v>
      </c>
      <c r="P173" s="57">
        <v>9.5</v>
      </c>
      <c r="Q173" s="57">
        <v>1.22</v>
      </c>
      <c r="R173" s="57">
        <v>0.76</v>
      </c>
      <c r="S173" s="57">
        <v>14.8</v>
      </c>
      <c r="T173" s="57">
        <v>2.6</v>
      </c>
      <c r="U173" s="57">
        <v>-0.42</v>
      </c>
      <c r="V173" s="57">
        <v>-0.42</v>
      </c>
    </row>
    <row r="174" spans="1:22">
      <c r="A174" s="202"/>
      <c r="B174" s="29">
        <v>6</v>
      </c>
      <c r="C174" s="39">
        <v>32704</v>
      </c>
      <c r="D174" s="36">
        <v>7.89</v>
      </c>
      <c r="E174" s="39">
        <v>371367.2</v>
      </c>
      <c r="F174" s="36">
        <v>5.6</v>
      </c>
      <c r="G174" s="36">
        <v>36.04</v>
      </c>
      <c r="H174" s="57">
        <v>213.92</v>
      </c>
      <c r="I174" s="29">
        <v>12</v>
      </c>
      <c r="J174" s="36">
        <v>3.19</v>
      </c>
      <c r="K174" s="29">
        <v>1</v>
      </c>
      <c r="L174" s="57">
        <v>3.81</v>
      </c>
      <c r="M174" s="57">
        <v>36.04</v>
      </c>
      <c r="N174" s="57">
        <v>15</v>
      </c>
      <c r="O174" s="57">
        <v>253.48</v>
      </c>
      <c r="P174" s="57">
        <v>9</v>
      </c>
      <c r="Q174" s="57">
        <v>1.1399999999999999</v>
      </c>
      <c r="R174" s="57">
        <v>0.82</v>
      </c>
      <c r="S174" s="57">
        <v>11.36</v>
      </c>
      <c r="T174" s="57">
        <v>2.6</v>
      </c>
      <c r="U174" s="57">
        <v>-0.42</v>
      </c>
      <c r="V174" s="57">
        <v>-0.41</v>
      </c>
    </row>
    <row r="175" spans="1:22">
      <c r="A175" s="202"/>
      <c r="B175" s="29">
        <v>7</v>
      </c>
      <c r="C175" s="39">
        <v>32176</v>
      </c>
      <c r="D175" s="36">
        <v>7.76</v>
      </c>
      <c r="E175" s="39">
        <v>461680.3</v>
      </c>
      <c r="F175" s="36">
        <v>6.97</v>
      </c>
      <c r="G175" s="36">
        <v>35.630000000000003</v>
      </c>
      <c r="H175" s="57">
        <v>91.48</v>
      </c>
      <c r="I175" s="29">
        <v>11</v>
      </c>
      <c r="J175" s="36">
        <v>2.79</v>
      </c>
      <c r="K175" s="29">
        <v>1</v>
      </c>
      <c r="L175" s="57">
        <v>3.13</v>
      </c>
      <c r="M175" s="57">
        <v>34.31</v>
      </c>
      <c r="N175" s="57">
        <v>15</v>
      </c>
      <c r="O175" s="57">
        <v>117.46</v>
      </c>
      <c r="P175" s="57">
        <v>10</v>
      </c>
      <c r="Q175" s="57">
        <v>1.37</v>
      </c>
      <c r="R175" s="57">
        <v>0.9</v>
      </c>
      <c r="S175" s="57">
        <v>14.35</v>
      </c>
      <c r="T175" s="57">
        <v>3</v>
      </c>
      <c r="U175" s="57">
        <v>-0.5</v>
      </c>
      <c r="V175" s="57">
        <v>-0.46</v>
      </c>
    </row>
    <row r="176" spans="1:22">
      <c r="A176" s="202"/>
      <c r="B176" s="29">
        <v>8</v>
      </c>
      <c r="C176" s="39">
        <v>27343</v>
      </c>
      <c r="D176" s="36">
        <v>6.6</v>
      </c>
      <c r="E176" s="39">
        <v>326207.8</v>
      </c>
      <c r="F176" s="36">
        <v>4.92</v>
      </c>
      <c r="G176" s="36">
        <v>35.340000000000003</v>
      </c>
      <c r="H176" s="57">
        <v>123.89</v>
      </c>
      <c r="I176" s="29">
        <v>15</v>
      </c>
      <c r="J176" s="36">
        <v>2.87</v>
      </c>
      <c r="K176" s="29">
        <v>1</v>
      </c>
      <c r="L176" s="57">
        <v>3.33</v>
      </c>
      <c r="M176" s="57">
        <v>38.74</v>
      </c>
      <c r="N176" s="57">
        <v>15</v>
      </c>
      <c r="O176" s="57">
        <v>134.18</v>
      </c>
      <c r="P176" s="57">
        <v>7.8</v>
      </c>
      <c r="Q176" s="57">
        <v>0.92</v>
      </c>
      <c r="R176" s="57">
        <v>0.75</v>
      </c>
      <c r="S176" s="57">
        <v>11.93</v>
      </c>
      <c r="T176" s="57">
        <v>2</v>
      </c>
      <c r="U176" s="57">
        <v>-0.4</v>
      </c>
      <c r="V176" s="57">
        <v>-0.43</v>
      </c>
    </row>
    <row r="177" spans="1:22">
      <c r="A177" s="202"/>
      <c r="B177" s="29">
        <v>9</v>
      </c>
      <c r="C177" s="39">
        <v>23746</v>
      </c>
      <c r="D177" s="36">
        <v>5.73</v>
      </c>
      <c r="E177" s="39">
        <v>332616.2</v>
      </c>
      <c r="F177" s="36">
        <v>5.0199999999999996</v>
      </c>
      <c r="G177" s="36">
        <v>34.53</v>
      </c>
      <c r="H177" s="57">
        <v>127.43</v>
      </c>
      <c r="I177" s="29">
        <v>12</v>
      </c>
      <c r="J177" s="36">
        <v>3.1</v>
      </c>
      <c r="K177" s="29">
        <v>1</v>
      </c>
      <c r="L177" s="57">
        <v>3.66</v>
      </c>
      <c r="M177" s="57">
        <v>35.159999999999997</v>
      </c>
      <c r="N177" s="57">
        <v>15</v>
      </c>
      <c r="O177" s="57">
        <v>270.17</v>
      </c>
      <c r="P177" s="57">
        <v>10.199999999999999</v>
      </c>
      <c r="Q177" s="57">
        <v>1.25</v>
      </c>
      <c r="R177" s="57">
        <v>1</v>
      </c>
      <c r="S177" s="57">
        <v>14.01</v>
      </c>
      <c r="T177" s="57">
        <v>2.2000000000000002</v>
      </c>
      <c r="U177" s="57">
        <v>-0.37</v>
      </c>
      <c r="V177" s="57">
        <v>-0.37</v>
      </c>
    </row>
    <row r="178" spans="1:22">
      <c r="A178" s="202"/>
      <c r="B178" s="29">
        <v>10</v>
      </c>
      <c r="C178" s="39">
        <v>18484</v>
      </c>
      <c r="D178" s="36">
        <v>4.46</v>
      </c>
      <c r="E178" s="39">
        <v>283654</v>
      </c>
      <c r="F178" s="36">
        <v>4.28</v>
      </c>
      <c r="G178" s="36">
        <v>35.26</v>
      </c>
      <c r="H178" s="57">
        <v>116.43</v>
      </c>
      <c r="I178" s="29">
        <v>15</v>
      </c>
      <c r="J178" s="36">
        <v>2.31</v>
      </c>
      <c r="K178" s="29">
        <v>1</v>
      </c>
      <c r="L178" s="57">
        <v>2.61</v>
      </c>
      <c r="M178" s="57">
        <v>33.15</v>
      </c>
      <c r="N178" s="57">
        <v>15</v>
      </c>
      <c r="O178" s="57">
        <v>133.85</v>
      </c>
      <c r="P178" s="57">
        <v>14</v>
      </c>
      <c r="Q178" s="57">
        <v>1.39</v>
      </c>
      <c r="R178" s="57">
        <v>1</v>
      </c>
      <c r="S178" s="57">
        <v>15.35</v>
      </c>
      <c r="T178" s="57">
        <v>4</v>
      </c>
      <c r="U178" s="57">
        <v>-0.41</v>
      </c>
      <c r="V178" s="57">
        <v>-0.4</v>
      </c>
    </row>
    <row r="179" spans="1:22">
      <c r="A179" s="29"/>
      <c r="B179" s="29"/>
      <c r="C179" s="39"/>
      <c r="D179" s="36"/>
      <c r="E179" s="39"/>
      <c r="F179" s="36"/>
      <c r="G179" s="36"/>
      <c r="H179" s="57"/>
      <c r="I179" s="29"/>
      <c r="J179" s="36"/>
      <c r="K179" s="29"/>
      <c r="L179" s="57"/>
      <c r="M179" s="57"/>
      <c r="N179" s="57"/>
      <c r="O179" s="57"/>
      <c r="P179" s="57"/>
      <c r="Q179" s="57"/>
      <c r="R179" s="57"/>
      <c r="S179" s="57"/>
      <c r="T179" s="57"/>
      <c r="U179" s="57"/>
      <c r="V179" s="57"/>
    </row>
    <row r="180" spans="1:22">
      <c r="A180" s="202" t="s">
        <v>257</v>
      </c>
      <c r="B180" s="29">
        <v>1</v>
      </c>
      <c r="C180" s="39">
        <v>35180</v>
      </c>
      <c r="D180" s="36">
        <v>18.52</v>
      </c>
      <c r="E180" s="39">
        <v>-140548</v>
      </c>
      <c r="F180" s="36">
        <v>-4.53</v>
      </c>
      <c r="G180" s="36">
        <v>34.409999999999997</v>
      </c>
      <c r="H180" s="57">
        <v>173.2</v>
      </c>
      <c r="I180" s="29">
        <v>22</v>
      </c>
      <c r="J180" s="36">
        <v>3.25</v>
      </c>
      <c r="K180" s="29">
        <v>1</v>
      </c>
      <c r="L180" s="57">
        <v>3.86</v>
      </c>
      <c r="M180" s="57">
        <v>48.33</v>
      </c>
      <c r="N180" s="57">
        <v>30</v>
      </c>
      <c r="O180" s="57">
        <v>230.49</v>
      </c>
      <c r="P180" s="57">
        <v>11.27</v>
      </c>
      <c r="Q180" s="57">
        <v>1.04</v>
      </c>
      <c r="R180" s="57">
        <v>0.69</v>
      </c>
      <c r="S180" s="57">
        <v>-4</v>
      </c>
      <c r="T180" s="57">
        <v>3</v>
      </c>
      <c r="U180" s="57">
        <v>-0.4</v>
      </c>
      <c r="V180" s="57">
        <v>-0.41</v>
      </c>
    </row>
    <row r="181" spans="1:22">
      <c r="A181" s="202"/>
      <c r="B181" s="29">
        <v>2</v>
      </c>
      <c r="C181" s="39">
        <v>29281</v>
      </c>
      <c r="D181" s="36">
        <v>15.42</v>
      </c>
      <c r="E181" s="39">
        <v>477823.6</v>
      </c>
      <c r="F181" s="36">
        <v>15.41</v>
      </c>
      <c r="G181" s="36">
        <v>32.770000000000003</v>
      </c>
      <c r="H181" s="57">
        <v>235.29</v>
      </c>
      <c r="I181" s="29">
        <v>22</v>
      </c>
      <c r="J181" s="36">
        <v>3.66</v>
      </c>
      <c r="K181" s="29">
        <v>1</v>
      </c>
      <c r="L181" s="57">
        <v>4.4800000000000004</v>
      </c>
      <c r="M181" s="57">
        <v>49.66</v>
      </c>
      <c r="N181" s="57">
        <v>30</v>
      </c>
      <c r="O181" s="57">
        <v>246.22</v>
      </c>
      <c r="P181" s="57">
        <v>14.9</v>
      </c>
      <c r="Q181" s="57">
        <v>1.22</v>
      </c>
      <c r="R181" s="57">
        <v>0.84</v>
      </c>
      <c r="S181" s="57">
        <v>16.32</v>
      </c>
      <c r="T181" s="57">
        <v>4</v>
      </c>
      <c r="U181" s="57">
        <v>-0.43</v>
      </c>
      <c r="V181" s="57">
        <v>-0.43</v>
      </c>
    </row>
    <row r="182" spans="1:22">
      <c r="A182" s="202"/>
      <c r="B182" s="29">
        <v>3</v>
      </c>
      <c r="C182" s="39">
        <v>23700</v>
      </c>
      <c r="D182" s="36">
        <v>12.48</v>
      </c>
      <c r="E182" s="39">
        <v>860899.2</v>
      </c>
      <c r="F182" s="36">
        <v>27.76</v>
      </c>
      <c r="G182" s="36">
        <v>33.85</v>
      </c>
      <c r="H182" s="57">
        <v>346.94</v>
      </c>
      <c r="I182" s="29">
        <v>26</v>
      </c>
      <c r="J182" s="36">
        <v>3.4</v>
      </c>
      <c r="K182" s="29">
        <v>1</v>
      </c>
      <c r="L182" s="57">
        <v>4.6399999999999997</v>
      </c>
      <c r="M182" s="57">
        <v>52.03</v>
      </c>
      <c r="N182" s="57">
        <v>30</v>
      </c>
      <c r="O182" s="57">
        <v>266.37</v>
      </c>
      <c r="P182" s="57">
        <v>22</v>
      </c>
      <c r="Q182" s="57">
        <v>1.23</v>
      </c>
      <c r="R182" s="57">
        <v>1</v>
      </c>
      <c r="S182" s="57">
        <v>36.32</v>
      </c>
      <c r="T182" s="57">
        <v>4</v>
      </c>
      <c r="U182" s="57">
        <v>-0.33</v>
      </c>
      <c r="V182" s="57">
        <v>-0.38</v>
      </c>
    </row>
    <row r="183" spans="1:22">
      <c r="A183" s="202"/>
      <c r="B183" s="29">
        <v>4</v>
      </c>
      <c r="C183" s="39">
        <v>20151</v>
      </c>
      <c r="D183" s="36">
        <v>10.61</v>
      </c>
      <c r="E183" s="39">
        <v>810618.6</v>
      </c>
      <c r="F183" s="36">
        <v>26.14</v>
      </c>
      <c r="G183" s="36">
        <v>34.31</v>
      </c>
      <c r="H183" s="57">
        <v>295.20999999999998</v>
      </c>
      <c r="I183" s="29">
        <v>17</v>
      </c>
      <c r="J183" s="36">
        <v>3.42</v>
      </c>
      <c r="K183" s="29">
        <v>1</v>
      </c>
      <c r="L183" s="57">
        <v>4.42</v>
      </c>
      <c r="M183" s="57">
        <v>44.43</v>
      </c>
      <c r="N183" s="57">
        <v>28.12</v>
      </c>
      <c r="O183" s="57">
        <v>338.98</v>
      </c>
      <c r="P183" s="57">
        <v>11</v>
      </c>
      <c r="Q183" s="57">
        <v>1.18</v>
      </c>
      <c r="R183" s="57">
        <v>0.78</v>
      </c>
      <c r="S183" s="57">
        <v>40.229999999999997</v>
      </c>
      <c r="T183" s="57">
        <v>3.5</v>
      </c>
      <c r="U183" s="57">
        <v>-0.37</v>
      </c>
      <c r="V183" s="57">
        <v>-0.39</v>
      </c>
    </row>
    <row r="184" spans="1:22">
      <c r="A184" s="202"/>
      <c r="B184" s="29">
        <v>5</v>
      </c>
      <c r="C184" s="39">
        <v>17602</v>
      </c>
      <c r="D184" s="36">
        <v>9.27</v>
      </c>
      <c r="E184" s="39">
        <v>345425.7</v>
      </c>
      <c r="F184" s="36">
        <v>11.14</v>
      </c>
      <c r="G184" s="36">
        <v>36.229999999999997</v>
      </c>
      <c r="H184" s="57">
        <v>342.44</v>
      </c>
      <c r="I184" s="29">
        <v>17</v>
      </c>
      <c r="J184" s="36">
        <v>4.16</v>
      </c>
      <c r="K184" s="29">
        <v>1</v>
      </c>
      <c r="L184" s="57">
        <v>6.01</v>
      </c>
      <c r="M184" s="57">
        <v>52.74</v>
      </c>
      <c r="N184" s="57">
        <v>30</v>
      </c>
      <c r="O184" s="57">
        <v>200.5</v>
      </c>
      <c r="P184" s="57">
        <v>14</v>
      </c>
      <c r="Q184" s="57">
        <v>1.0900000000000001</v>
      </c>
      <c r="R184" s="57">
        <v>0.87</v>
      </c>
      <c r="S184" s="57">
        <v>19.62</v>
      </c>
      <c r="T184" s="57">
        <v>3.4</v>
      </c>
      <c r="U184" s="57">
        <v>-0.43</v>
      </c>
      <c r="V184" s="57">
        <v>-0.44</v>
      </c>
    </row>
    <row r="185" spans="1:22">
      <c r="A185" s="202"/>
      <c r="B185" s="29">
        <v>6</v>
      </c>
      <c r="C185" s="39">
        <v>15418</v>
      </c>
      <c r="D185" s="36">
        <v>8.1199999999999992</v>
      </c>
      <c r="E185" s="39">
        <v>-214286.1</v>
      </c>
      <c r="F185" s="36">
        <v>-6.91</v>
      </c>
      <c r="G185" s="36">
        <v>35.75</v>
      </c>
      <c r="H185" s="57">
        <v>125.13</v>
      </c>
      <c r="I185" s="29">
        <v>14</v>
      </c>
      <c r="J185" s="36">
        <v>2.86</v>
      </c>
      <c r="K185" s="29">
        <v>1</v>
      </c>
      <c r="L185" s="57">
        <v>3.28</v>
      </c>
      <c r="M185" s="57">
        <v>38.659999999999997</v>
      </c>
      <c r="N185" s="57">
        <v>20</v>
      </c>
      <c r="O185" s="57">
        <v>134.1</v>
      </c>
      <c r="P185" s="57">
        <v>11.24</v>
      </c>
      <c r="Q185" s="57">
        <v>1.18</v>
      </c>
      <c r="R185" s="57">
        <v>0.96</v>
      </c>
      <c r="S185" s="57">
        <v>-13.9</v>
      </c>
      <c r="T185" s="57">
        <v>2.5</v>
      </c>
      <c r="U185" s="57">
        <v>-0.37</v>
      </c>
      <c r="V185" s="57">
        <v>-0.39</v>
      </c>
    </row>
    <row r="186" spans="1:22">
      <c r="A186" s="202"/>
      <c r="B186" s="29">
        <v>7</v>
      </c>
      <c r="C186" s="39">
        <v>14729</v>
      </c>
      <c r="D186" s="36">
        <v>7.76</v>
      </c>
      <c r="E186" s="39">
        <v>308101</v>
      </c>
      <c r="F186" s="36">
        <v>9.93</v>
      </c>
      <c r="G186" s="36">
        <v>33.369999999999997</v>
      </c>
      <c r="H186" s="57">
        <v>126.82</v>
      </c>
      <c r="I186" s="29">
        <v>11</v>
      </c>
      <c r="J186" s="36">
        <v>3.12</v>
      </c>
      <c r="K186" s="29">
        <v>1</v>
      </c>
      <c r="L186" s="57">
        <v>3.64</v>
      </c>
      <c r="M186" s="57">
        <v>36.01</v>
      </c>
      <c r="N186" s="57">
        <v>15</v>
      </c>
      <c r="O186" s="57">
        <v>172.85</v>
      </c>
      <c r="P186" s="57">
        <v>10</v>
      </c>
      <c r="Q186" s="57">
        <v>1.31</v>
      </c>
      <c r="R186" s="57">
        <v>0.91</v>
      </c>
      <c r="S186" s="57">
        <v>20.92</v>
      </c>
      <c r="T186" s="57">
        <v>4</v>
      </c>
      <c r="U186" s="57">
        <v>-0.56000000000000005</v>
      </c>
      <c r="V186" s="57">
        <v>-0.49</v>
      </c>
    </row>
    <row r="187" spans="1:22">
      <c r="A187" s="202"/>
      <c r="B187" s="29">
        <v>8</v>
      </c>
      <c r="C187" s="39">
        <v>13265</v>
      </c>
      <c r="D187" s="36">
        <v>6.98</v>
      </c>
      <c r="E187" s="39">
        <v>307958.8</v>
      </c>
      <c r="F187" s="36">
        <v>9.93</v>
      </c>
      <c r="G187" s="36">
        <v>34.590000000000003</v>
      </c>
      <c r="H187" s="57">
        <v>141.04</v>
      </c>
      <c r="I187" s="29">
        <v>20</v>
      </c>
      <c r="J187" s="36">
        <v>3.01</v>
      </c>
      <c r="K187" s="29">
        <v>1</v>
      </c>
      <c r="L187" s="57">
        <v>3.59</v>
      </c>
      <c r="M187" s="57">
        <v>41.12</v>
      </c>
      <c r="N187" s="57">
        <v>20</v>
      </c>
      <c r="O187" s="57">
        <v>182.64</v>
      </c>
      <c r="P187" s="57">
        <v>14.65</v>
      </c>
      <c r="Q187" s="57">
        <v>1.1200000000000001</v>
      </c>
      <c r="R187" s="57">
        <v>1</v>
      </c>
      <c r="S187" s="57">
        <v>23.22</v>
      </c>
      <c r="T187" s="57">
        <v>4</v>
      </c>
      <c r="U187" s="57">
        <v>-0.36</v>
      </c>
      <c r="V187" s="57">
        <v>-0.42</v>
      </c>
    </row>
    <row r="188" spans="1:22">
      <c r="A188" s="202"/>
      <c r="B188" s="29">
        <v>9</v>
      </c>
      <c r="C188" s="39">
        <v>10757</v>
      </c>
      <c r="D188" s="36">
        <v>5.66</v>
      </c>
      <c r="E188" s="39">
        <v>184055.3</v>
      </c>
      <c r="F188" s="36">
        <v>5.93</v>
      </c>
      <c r="G188" s="36">
        <v>33.979999999999997</v>
      </c>
      <c r="H188" s="57">
        <v>112.58</v>
      </c>
      <c r="I188" s="29">
        <v>22</v>
      </c>
      <c r="J188" s="36">
        <v>3.41</v>
      </c>
      <c r="K188" s="29">
        <v>1</v>
      </c>
      <c r="L188" s="57">
        <v>3.85</v>
      </c>
      <c r="M188" s="57">
        <v>38</v>
      </c>
      <c r="N188" s="57">
        <v>18.75</v>
      </c>
      <c r="O188" s="57">
        <v>220.26</v>
      </c>
      <c r="P188" s="57">
        <v>17.100000000000001</v>
      </c>
      <c r="Q188" s="57">
        <v>1.5</v>
      </c>
      <c r="R188" s="57">
        <v>1</v>
      </c>
      <c r="S188" s="57">
        <v>17.11</v>
      </c>
      <c r="T188" s="57">
        <v>5</v>
      </c>
      <c r="U188" s="57">
        <v>-0.38</v>
      </c>
      <c r="V188" s="57">
        <v>-0.42</v>
      </c>
    </row>
    <row r="189" spans="1:22">
      <c r="A189" s="202"/>
      <c r="B189" s="29">
        <v>10</v>
      </c>
      <c r="C189" s="39">
        <v>9846</v>
      </c>
      <c r="D189" s="36">
        <v>5.18</v>
      </c>
      <c r="E189" s="39">
        <v>161271</v>
      </c>
      <c r="F189" s="36">
        <v>5.2</v>
      </c>
      <c r="G189" s="36">
        <v>34.770000000000003</v>
      </c>
      <c r="H189" s="57">
        <v>125.57</v>
      </c>
      <c r="I189" s="29">
        <v>15</v>
      </c>
      <c r="J189" s="36">
        <v>2.52</v>
      </c>
      <c r="K189" s="29">
        <v>1</v>
      </c>
      <c r="L189" s="57">
        <v>2.78</v>
      </c>
      <c r="M189" s="57">
        <v>36.9</v>
      </c>
      <c r="N189" s="57">
        <v>22.5</v>
      </c>
      <c r="O189" s="57">
        <v>141.72999999999999</v>
      </c>
      <c r="P189" s="57">
        <v>16</v>
      </c>
      <c r="Q189" s="57">
        <v>1.22</v>
      </c>
      <c r="R189" s="57">
        <v>1</v>
      </c>
      <c r="S189" s="57">
        <v>16.38</v>
      </c>
      <c r="T189" s="57">
        <v>3.6</v>
      </c>
      <c r="U189" s="57">
        <v>-0.5</v>
      </c>
      <c r="V189" s="57">
        <v>-0.43</v>
      </c>
    </row>
    <row r="190" spans="1:22">
      <c r="A190" s="29"/>
      <c r="B190" s="29"/>
      <c r="C190" s="39"/>
      <c r="D190" s="36"/>
      <c r="E190" s="39"/>
      <c r="F190" s="36"/>
      <c r="G190" s="36"/>
      <c r="H190" s="57"/>
      <c r="I190" s="29"/>
      <c r="J190" s="36"/>
      <c r="K190" s="29"/>
      <c r="L190" s="57"/>
      <c r="M190" s="57"/>
      <c r="N190" s="57"/>
      <c r="O190" s="57"/>
      <c r="P190" s="57"/>
      <c r="Q190" s="57"/>
      <c r="R190" s="57"/>
      <c r="S190" s="57"/>
      <c r="T190" s="57"/>
      <c r="U190" s="57"/>
      <c r="V190" s="57"/>
    </row>
    <row r="191" spans="1:22">
      <c r="A191" s="202" t="s">
        <v>258</v>
      </c>
      <c r="B191" s="29">
        <v>1</v>
      </c>
      <c r="C191" s="39">
        <v>28884</v>
      </c>
      <c r="D191" s="36">
        <v>21.06</v>
      </c>
      <c r="E191" s="39">
        <v>1082979.68</v>
      </c>
      <c r="F191" s="36">
        <v>32.479999999999997</v>
      </c>
      <c r="G191" s="36">
        <v>35.24</v>
      </c>
      <c r="H191" s="57">
        <v>421.22</v>
      </c>
      <c r="I191" s="29">
        <v>21</v>
      </c>
      <c r="J191" s="36">
        <v>4.9400000000000004</v>
      </c>
      <c r="K191" s="29">
        <v>1</v>
      </c>
      <c r="L191" s="57">
        <v>6.73</v>
      </c>
      <c r="M191" s="57">
        <v>56.31</v>
      </c>
      <c r="N191" s="57">
        <v>30</v>
      </c>
      <c r="O191" s="57">
        <v>392.02</v>
      </c>
      <c r="P191" s="57">
        <v>10</v>
      </c>
      <c r="Q191" s="57">
        <v>1.28</v>
      </c>
      <c r="R191" s="57">
        <v>0.64</v>
      </c>
      <c r="S191" s="57">
        <v>37.49</v>
      </c>
      <c r="T191" s="57">
        <v>3.5</v>
      </c>
      <c r="U191" s="57">
        <v>-0.44</v>
      </c>
      <c r="V191" s="57">
        <v>-0.46</v>
      </c>
    </row>
    <row r="192" spans="1:22">
      <c r="A192" s="202"/>
      <c r="B192" s="29">
        <v>2</v>
      </c>
      <c r="C192" s="39">
        <v>21146</v>
      </c>
      <c r="D192" s="36">
        <v>15.42</v>
      </c>
      <c r="E192" s="39">
        <v>388817.22</v>
      </c>
      <c r="F192" s="36">
        <v>11.66</v>
      </c>
      <c r="G192" s="36">
        <v>34.53</v>
      </c>
      <c r="H192" s="57">
        <v>249.14</v>
      </c>
      <c r="I192" s="29">
        <v>31</v>
      </c>
      <c r="J192" s="36">
        <v>4.45</v>
      </c>
      <c r="K192" s="29">
        <v>1</v>
      </c>
      <c r="L192" s="57">
        <v>5.54</v>
      </c>
      <c r="M192" s="57">
        <v>50.26</v>
      </c>
      <c r="N192" s="57">
        <v>30</v>
      </c>
      <c r="O192" s="57">
        <v>327.85</v>
      </c>
      <c r="P192" s="57">
        <v>17.5</v>
      </c>
      <c r="Q192" s="57">
        <v>0.89</v>
      </c>
      <c r="R192" s="57">
        <v>0.69</v>
      </c>
      <c r="S192" s="57">
        <v>18.39</v>
      </c>
      <c r="T192" s="57">
        <v>4.5</v>
      </c>
      <c r="U192" s="57">
        <v>-0.28999999999999998</v>
      </c>
      <c r="V192" s="57">
        <v>-0.38</v>
      </c>
    </row>
    <row r="193" spans="1:22">
      <c r="A193" s="202"/>
      <c r="B193" s="29">
        <v>3</v>
      </c>
      <c r="C193" s="39">
        <v>16594</v>
      </c>
      <c r="D193" s="36">
        <v>12.1</v>
      </c>
      <c r="E193" s="39">
        <v>330903.71000000002</v>
      </c>
      <c r="F193" s="36">
        <v>9.92</v>
      </c>
      <c r="G193" s="36">
        <v>38.83</v>
      </c>
      <c r="H193" s="57">
        <v>235.35</v>
      </c>
      <c r="I193" s="29">
        <v>19</v>
      </c>
      <c r="J193" s="36">
        <v>3.33</v>
      </c>
      <c r="K193" s="29">
        <v>1</v>
      </c>
      <c r="L193" s="57">
        <v>3.98</v>
      </c>
      <c r="M193" s="57">
        <v>69.209999999999994</v>
      </c>
      <c r="N193" s="57">
        <v>37.5</v>
      </c>
      <c r="O193" s="57">
        <v>231.15</v>
      </c>
      <c r="P193" s="57">
        <v>12</v>
      </c>
      <c r="Q193" s="57">
        <v>1.1100000000000001</v>
      </c>
      <c r="R193" s="57">
        <v>0.63</v>
      </c>
      <c r="S193" s="57">
        <v>19.940000000000001</v>
      </c>
      <c r="T193" s="57">
        <v>4.5</v>
      </c>
      <c r="U193" s="57">
        <v>-0.49</v>
      </c>
      <c r="V193" s="57">
        <v>-0.51</v>
      </c>
    </row>
    <row r="194" spans="1:22">
      <c r="A194" s="202"/>
      <c r="B194" s="29">
        <v>4</v>
      </c>
      <c r="C194" s="39">
        <v>16881</v>
      </c>
      <c r="D194" s="36">
        <v>12.31</v>
      </c>
      <c r="E194" s="39">
        <v>316189.38</v>
      </c>
      <c r="F194" s="36">
        <v>9.48</v>
      </c>
      <c r="G194" s="36">
        <v>36.14</v>
      </c>
      <c r="H194" s="57">
        <v>298.08999999999997</v>
      </c>
      <c r="I194" s="29">
        <v>24</v>
      </c>
      <c r="J194" s="36">
        <v>4</v>
      </c>
      <c r="K194" s="29">
        <v>1</v>
      </c>
      <c r="L194" s="57">
        <v>4.78</v>
      </c>
      <c r="M194" s="57">
        <v>55.37</v>
      </c>
      <c r="N194" s="57">
        <v>30</v>
      </c>
      <c r="O194" s="57">
        <v>256.57</v>
      </c>
      <c r="P194" s="57">
        <v>17</v>
      </c>
      <c r="Q194" s="57">
        <v>1.22</v>
      </c>
      <c r="R194" s="57">
        <v>0.9</v>
      </c>
      <c r="S194" s="57">
        <v>18.73</v>
      </c>
      <c r="T194" s="57">
        <v>5</v>
      </c>
      <c r="U194" s="57">
        <v>-0.43</v>
      </c>
      <c r="V194" s="57">
        <v>-0.45</v>
      </c>
    </row>
    <row r="195" spans="1:22">
      <c r="A195" s="202"/>
      <c r="B195" s="29">
        <v>5</v>
      </c>
      <c r="C195" s="39">
        <v>11956</v>
      </c>
      <c r="D195" s="36">
        <v>8.7200000000000006</v>
      </c>
      <c r="E195" s="39">
        <v>219885.65</v>
      </c>
      <c r="F195" s="36">
        <v>6.6</v>
      </c>
      <c r="G195" s="36">
        <v>37.61</v>
      </c>
      <c r="H195" s="57">
        <v>253.11</v>
      </c>
      <c r="I195" s="29">
        <v>17</v>
      </c>
      <c r="J195" s="36">
        <v>3.53</v>
      </c>
      <c r="K195" s="29">
        <v>1</v>
      </c>
      <c r="L195" s="57">
        <v>4.1900000000000004</v>
      </c>
      <c r="M195" s="57">
        <v>61.86</v>
      </c>
      <c r="N195" s="57">
        <v>33.75</v>
      </c>
      <c r="O195" s="57">
        <v>234.77</v>
      </c>
      <c r="P195" s="57">
        <v>10.3</v>
      </c>
      <c r="Q195" s="57">
        <v>1.55</v>
      </c>
      <c r="R195" s="57">
        <v>0.98</v>
      </c>
      <c r="S195" s="57">
        <v>18.39</v>
      </c>
      <c r="T195" s="57">
        <v>4.4000000000000004</v>
      </c>
      <c r="U195" s="57">
        <v>-0.4</v>
      </c>
      <c r="V195" s="57">
        <v>-0.43</v>
      </c>
    </row>
    <row r="196" spans="1:22">
      <c r="A196" s="202"/>
      <c r="B196" s="29">
        <v>6</v>
      </c>
      <c r="C196" s="39">
        <v>10676</v>
      </c>
      <c r="D196" s="36">
        <v>7.78</v>
      </c>
      <c r="E196" s="39">
        <v>577065.38</v>
      </c>
      <c r="F196" s="36">
        <v>17.309999999999999</v>
      </c>
      <c r="G196" s="36">
        <v>37.24</v>
      </c>
      <c r="H196" s="57">
        <v>462.7</v>
      </c>
      <c r="I196" s="29">
        <v>18</v>
      </c>
      <c r="J196" s="36">
        <v>4.72</v>
      </c>
      <c r="K196" s="29">
        <v>1</v>
      </c>
      <c r="L196" s="57">
        <v>6.03</v>
      </c>
      <c r="M196" s="57">
        <v>49.29</v>
      </c>
      <c r="N196" s="57">
        <v>37.5</v>
      </c>
      <c r="O196" s="57">
        <v>574.13</v>
      </c>
      <c r="P196" s="57">
        <v>11.55</v>
      </c>
      <c r="Q196" s="57">
        <v>1.1599999999999999</v>
      </c>
      <c r="R196" s="57">
        <v>0.82</v>
      </c>
      <c r="S196" s="57">
        <v>54.05</v>
      </c>
      <c r="T196" s="57">
        <v>4.28</v>
      </c>
      <c r="U196" s="57">
        <v>-0.44</v>
      </c>
      <c r="V196" s="57">
        <v>-0.47</v>
      </c>
    </row>
    <row r="197" spans="1:22">
      <c r="A197" s="202"/>
      <c r="B197" s="29">
        <v>7</v>
      </c>
      <c r="C197" s="39">
        <v>10707</v>
      </c>
      <c r="D197" s="36">
        <v>7.81</v>
      </c>
      <c r="E197" s="39">
        <v>173647.27</v>
      </c>
      <c r="F197" s="36">
        <v>5.21</v>
      </c>
      <c r="G197" s="36">
        <v>38.29</v>
      </c>
      <c r="H197" s="57">
        <v>87.46</v>
      </c>
      <c r="I197" s="29">
        <v>16</v>
      </c>
      <c r="J197" s="36">
        <v>3.09</v>
      </c>
      <c r="K197" s="29">
        <v>1</v>
      </c>
      <c r="L197" s="57">
        <v>3.4</v>
      </c>
      <c r="M197" s="57">
        <v>48.8</v>
      </c>
      <c r="N197" s="57">
        <v>30</v>
      </c>
      <c r="O197" s="57">
        <v>97.42</v>
      </c>
      <c r="P197" s="57">
        <v>13</v>
      </c>
      <c r="Q197" s="57">
        <v>1.41</v>
      </c>
      <c r="R197" s="57">
        <v>0.99</v>
      </c>
      <c r="S197" s="57">
        <v>16.22</v>
      </c>
      <c r="T197" s="57">
        <v>4.5</v>
      </c>
      <c r="U197" s="57">
        <v>-0.57999999999999996</v>
      </c>
      <c r="V197" s="57">
        <v>-0.51</v>
      </c>
    </row>
    <row r="198" spans="1:22">
      <c r="A198" s="202"/>
      <c r="B198" s="29">
        <v>8</v>
      </c>
      <c r="C198" s="39">
        <v>7748</v>
      </c>
      <c r="D198" s="36">
        <v>5.65</v>
      </c>
      <c r="E198" s="39">
        <v>16086.28</v>
      </c>
      <c r="F198" s="36">
        <v>0.48</v>
      </c>
      <c r="G198" s="36">
        <v>39.130000000000003</v>
      </c>
      <c r="H198" s="57">
        <v>169.26</v>
      </c>
      <c r="I198" s="29">
        <v>10</v>
      </c>
      <c r="J198" s="36">
        <v>3.57</v>
      </c>
      <c r="K198" s="29">
        <v>1</v>
      </c>
      <c r="L198" s="57">
        <v>4.1500000000000004</v>
      </c>
      <c r="M198" s="57">
        <v>60.13</v>
      </c>
      <c r="N198" s="57">
        <v>30</v>
      </c>
      <c r="O198" s="57">
        <v>136.31</v>
      </c>
      <c r="P198" s="57">
        <v>5.5</v>
      </c>
      <c r="Q198" s="57">
        <v>0.83</v>
      </c>
      <c r="R198" s="57">
        <v>0.69</v>
      </c>
      <c r="S198" s="57">
        <v>2.08</v>
      </c>
      <c r="T198" s="57">
        <v>1.4</v>
      </c>
      <c r="U198" s="57">
        <v>-0.67</v>
      </c>
      <c r="V198" s="57">
        <v>-0.53</v>
      </c>
    </row>
    <row r="199" spans="1:22">
      <c r="A199" s="202"/>
      <c r="B199" s="29">
        <v>9</v>
      </c>
      <c r="C199" s="39">
        <v>7826</v>
      </c>
      <c r="D199" s="36">
        <v>5.71</v>
      </c>
      <c r="E199" s="39">
        <v>147974.43</v>
      </c>
      <c r="F199" s="36">
        <v>4.4400000000000004</v>
      </c>
      <c r="G199" s="36">
        <v>35.92</v>
      </c>
      <c r="H199" s="57">
        <v>194.16</v>
      </c>
      <c r="I199" s="29">
        <v>13</v>
      </c>
      <c r="J199" s="36">
        <v>3.37</v>
      </c>
      <c r="K199" s="29">
        <v>1</v>
      </c>
      <c r="L199" s="57">
        <v>4.43</v>
      </c>
      <c r="M199" s="57">
        <v>47.63</v>
      </c>
      <c r="N199" s="57">
        <v>30</v>
      </c>
      <c r="O199" s="57">
        <v>489.97</v>
      </c>
      <c r="P199" s="57">
        <v>10</v>
      </c>
      <c r="Q199" s="57">
        <v>0.99</v>
      </c>
      <c r="R199" s="57">
        <v>0.69</v>
      </c>
      <c r="S199" s="57">
        <v>18.91</v>
      </c>
      <c r="T199" s="57">
        <v>2</v>
      </c>
      <c r="U199" s="57">
        <v>-0.5</v>
      </c>
      <c r="V199" s="57">
        <v>-0.39</v>
      </c>
    </row>
    <row r="200" spans="1:22">
      <c r="A200" s="199"/>
      <c r="B200" s="20">
        <v>10</v>
      </c>
      <c r="C200" s="40">
        <v>4726</v>
      </c>
      <c r="D200" s="37">
        <v>3.45</v>
      </c>
      <c r="E200" s="40">
        <v>80499.210000000006</v>
      </c>
      <c r="F200" s="37">
        <v>2.41</v>
      </c>
      <c r="G200" s="37">
        <v>37.729999999999997</v>
      </c>
      <c r="H200" s="59">
        <v>178.34</v>
      </c>
      <c r="I200" s="20">
        <v>24</v>
      </c>
      <c r="J200" s="37">
        <v>2.69</v>
      </c>
      <c r="K200" s="20">
        <v>1</v>
      </c>
      <c r="L200" s="59">
        <v>3.34</v>
      </c>
      <c r="M200" s="59">
        <v>45.43</v>
      </c>
      <c r="N200" s="59">
        <v>30</v>
      </c>
      <c r="O200" s="59">
        <v>208.08</v>
      </c>
      <c r="P200" s="59">
        <v>21</v>
      </c>
      <c r="Q200" s="59">
        <v>0.87</v>
      </c>
      <c r="R200" s="59">
        <v>0.77</v>
      </c>
      <c r="S200" s="59">
        <v>17.03</v>
      </c>
      <c r="T200" s="59">
        <v>5.0999999999999996</v>
      </c>
      <c r="U200" s="59">
        <v>-0.31</v>
      </c>
      <c r="V200" s="59">
        <v>-0.4</v>
      </c>
    </row>
    <row r="201" spans="1:22">
      <c r="A201" s="193" t="s">
        <v>323</v>
      </c>
      <c r="B201" s="193"/>
    </row>
  </sheetData>
  <mergeCells count="20">
    <mergeCell ref="A25:A34"/>
    <mergeCell ref="A36:A45"/>
    <mergeCell ref="A47:A56"/>
    <mergeCell ref="A58:A67"/>
    <mergeCell ref="A1:V1"/>
    <mergeCell ref="A201:B201"/>
    <mergeCell ref="A135:A144"/>
    <mergeCell ref="A147:A156"/>
    <mergeCell ref="A158:A167"/>
    <mergeCell ref="A169:A178"/>
    <mergeCell ref="A180:A189"/>
    <mergeCell ref="A191:A200"/>
    <mergeCell ref="A124:A133"/>
    <mergeCell ref="A3:A12"/>
    <mergeCell ref="A14:A23"/>
    <mergeCell ref="A69:A78"/>
    <mergeCell ref="A80:A89"/>
    <mergeCell ref="A91:A100"/>
    <mergeCell ref="A102:A111"/>
    <mergeCell ref="A113:A122"/>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zoomScaleNormal="100" workbookViewId="0">
      <selection activeCell="G2" sqref="G2"/>
    </sheetView>
  </sheetViews>
  <sheetFormatPr defaultColWidth="9" defaultRowHeight="12.75"/>
  <cols>
    <col min="1" max="1" width="14.83203125" style="28" bestFit="1" customWidth="1"/>
    <col min="2" max="2" width="35.33203125" customWidth="1"/>
    <col min="3" max="3" width="16" customWidth="1"/>
    <col min="4" max="4" width="12.6640625" customWidth="1"/>
    <col min="5" max="5" width="24" customWidth="1"/>
    <col min="6" max="6" width="18.33203125" style="3" bestFit="1" customWidth="1"/>
    <col min="7" max="7" width="21" style="3" bestFit="1" customWidth="1"/>
    <col min="8" max="8" width="17.33203125" customWidth="1"/>
    <col min="9" max="9" width="11.33203125" style="3" bestFit="1" customWidth="1"/>
    <col min="10" max="10" width="21.1640625" bestFit="1" customWidth="1"/>
    <col min="19" max="19" width="12.5" bestFit="1" customWidth="1"/>
  </cols>
  <sheetData>
    <row r="1" spans="1:19" ht="30.95" customHeight="1">
      <c r="A1" s="191" t="s">
        <v>370</v>
      </c>
      <c r="B1" s="191"/>
      <c r="C1" s="191"/>
      <c r="D1" s="191"/>
      <c r="E1" s="191"/>
      <c r="F1" s="191"/>
      <c r="G1" s="191"/>
      <c r="H1" s="191"/>
      <c r="I1" s="191"/>
      <c r="J1" s="191"/>
      <c r="K1" s="47"/>
    </row>
    <row r="2" spans="1:19">
      <c r="B2" s="67"/>
      <c r="C2" s="132" t="s">
        <v>35</v>
      </c>
      <c r="D2" s="27" t="s">
        <v>1</v>
      </c>
      <c r="E2" s="19" t="s">
        <v>152</v>
      </c>
      <c r="F2" s="27" t="s">
        <v>153</v>
      </c>
      <c r="G2" s="27" t="s">
        <v>154</v>
      </c>
      <c r="H2" s="19" t="s">
        <v>309</v>
      </c>
      <c r="I2" s="27" t="s">
        <v>151</v>
      </c>
      <c r="J2" s="19" t="s">
        <v>310</v>
      </c>
      <c r="K2" s="17"/>
    </row>
    <row r="3" spans="1:19">
      <c r="B3" s="22" t="s">
        <v>3</v>
      </c>
      <c r="C3" s="38">
        <v>1571986688</v>
      </c>
      <c r="D3" s="24"/>
      <c r="E3" s="38">
        <v>8786880</v>
      </c>
      <c r="F3" s="35"/>
      <c r="G3" s="35">
        <v>178.9</v>
      </c>
      <c r="H3" s="33">
        <v>1697591351</v>
      </c>
      <c r="I3" s="118"/>
      <c r="J3" s="35">
        <v>193.19614595851996</v>
      </c>
      <c r="K3" s="42"/>
    </row>
    <row r="4" spans="1:19">
      <c r="A4" s="192" t="s">
        <v>0</v>
      </c>
      <c r="B4" s="29" t="s">
        <v>4</v>
      </c>
      <c r="C4" s="39">
        <v>4395851</v>
      </c>
      <c r="D4" s="36">
        <v>0.28000000000000003</v>
      </c>
      <c r="E4" s="39">
        <v>1557779</v>
      </c>
      <c r="F4" s="36">
        <v>17.73</v>
      </c>
      <c r="G4" s="36">
        <v>2.82</v>
      </c>
      <c r="H4" s="34">
        <v>8222104</v>
      </c>
      <c r="I4" s="119">
        <v>0.47</v>
      </c>
      <c r="J4" s="36">
        <v>5.2780940043484987</v>
      </c>
      <c r="K4" s="43"/>
    </row>
    <row r="5" spans="1:19">
      <c r="A5" s="192"/>
      <c r="B5" s="29" t="s">
        <v>5</v>
      </c>
      <c r="C5" s="39">
        <v>16807094</v>
      </c>
      <c r="D5" s="36">
        <v>1.07</v>
      </c>
      <c r="E5" s="39">
        <v>505418</v>
      </c>
      <c r="F5" s="36">
        <v>5.75</v>
      </c>
      <c r="G5" s="36">
        <v>33.25</v>
      </c>
      <c r="H5" s="34">
        <v>10389523</v>
      </c>
      <c r="I5" s="119">
        <v>0.6</v>
      </c>
      <c r="J5" s="36">
        <v>20.556297955355763</v>
      </c>
      <c r="K5" s="43"/>
    </row>
    <row r="6" spans="1:19">
      <c r="A6" s="192"/>
      <c r="B6" s="29" t="s">
        <v>6</v>
      </c>
      <c r="C6" s="39">
        <v>40843799</v>
      </c>
      <c r="D6" s="36">
        <v>2.6</v>
      </c>
      <c r="E6" s="39">
        <v>810158</v>
      </c>
      <c r="F6" s="36">
        <v>9.2200000000000006</v>
      </c>
      <c r="G6" s="36">
        <v>50.41</v>
      </c>
      <c r="H6" s="34">
        <v>45867003</v>
      </c>
      <c r="I6" s="119">
        <v>2.65</v>
      </c>
      <c r="J6" s="36">
        <v>56.614886232068315</v>
      </c>
      <c r="K6" s="43"/>
    </row>
    <row r="7" spans="1:19">
      <c r="A7" s="192"/>
      <c r="B7" s="29" t="s">
        <v>7</v>
      </c>
      <c r="C7" s="39">
        <v>763053</v>
      </c>
      <c r="D7" s="36">
        <v>0.05</v>
      </c>
      <c r="E7" s="39">
        <v>45676</v>
      </c>
      <c r="F7" s="36">
        <v>0.52</v>
      </c>
      <c r="G7" s="36">
        <v>16.71</v>
      </c>
      <c r="H7" s="34">
        <v>785999</v>
      </c>
      <c r="I7" s="119">
        <v>0.05</v>
      </c>
      <c r="J7" s="36">
        <v>17.208139942201594</v>
      </c>
      <c r="K7" s="43"/>
    </row>
    <row r="8" spans="1:19">
      <c r="A8" s="192"/>
      <c r="B8" s="29" t="s">
        <v>8</v>
      </c>
      <c r="C8" s="39">
        <v>782470205</v>
      </c>
      <c r="D8" s="36">
        <v>49.78</v>
      </c>
      <c r="E8" s="39">
        <v>6776311</v>
      </c>
      <c r="F8" s="36">
        <v>77.12</v>
      </c>
      <c r="G8" s="36">
        <v>115.47</v>
      </c>
      <c r="H8" s="34">
        <v>709658030</v>
      </c>
      <c r="I8" s="119">
        <v>40.96</v>
      </c>
      <c r="J8" s="36">
        <v>104.72630757354554</v>
      </c>
      <c r="K8" s="44"/>
    </row>
    <row r="9" spans="1:19">
      <c r="A9" s="192"/>
      <c r="B9" s="135" t="s">
        <v>446</v>
      </c>
      <c r="C9" s="136">
        <v>429049051</v>
      </c>
      <c r="D9" s="137">
        <v>27.29</v>
      </c>
      <c r="E9" s="136">
        <v>6431807</v>
      </c>
      <c r="F9" s="137">
        <v>73.2</v>
      </c>
      <c r="G9" s="137">
        <v>66.709999999999994</v>
      </c>
      <c r="H9" s="138">
        <v>450811937</v>
      </c>
      <c r="I9" s="139">
        <v>26.03</v>
      </c>
      <c r="J9" s="137">
        <v>70.091023720083641</v>
      </c>
      <c r="K9" s="45"/>
      <c r="L9" s="125"/>
    </row>
    <row r="10" spans="1:19">
      <c r="A10" s="192"/>
      <c r="B10" s="135" t="s">
        <v>441</v>
      </c>
      <c r="C10" s="136">
        <v>353421153</v>
      </c>
      <c r="D10" s="137">
        <v>22.48</v>
      </c>
      <c r="E10" s="136">
        <v>4480544</v>
      </c>
      <c r="F10" s="137">
        <v>50.99</v>
      </c>
      <c r="G10" s="137">
        <v>78.88</v>
      </c>
      <c r="H10" s="138">
        <v>258846093</v>
      </c>
      <c r="I10" s="139">
        <v>14.94</v>
      </c>
      <c r="J10" s="137">
        <v>57.771130693058701</v>
      </c>
      <c r="K10" s="46"/>
    </row>
    <row r="11" spans="1:19">
      <c r="A11" s="192"/>
      <c r="B11" s="29" t="s">
        <v>9</v>
      </c>
      <c r="C11" s="39">
        <v>1212262</v>
      </c>
      <c r="D11" s="36">
        <v>0.08</v>
      </c>
      <c r="E11" s="39">
        <v>1281046</v>
      </c>
      <c r="F11" s="36">
        <v>14.58</v>
      </c>
      <c r="G11" s="36">
        <v>0.95</v>
      </c>
      <c r="H11" s="34">
        <v>14775850</v>
      </c>
      <c r="I11" s="119">
        <v>0.85</v>
      </c>
      <c r="J11" s="36">
        <v>11.534207202551665</v>
      </c>
      <c r="K11" s="18"/>
    </row>
    <row r="12" spans="1:19">
      <c r="A12" s="192"/>
      <c r="B12" s="29" t="s">
        <v>10</v>
      </c>
      <c r="C12" s="39">
        <v>493031970</v>
      </c>
      <c r="D12" s="36">
        <v>31.36</v>
      </c>
      <c r="E12" s="39">
        <v>5977436</v>
      </c>
      <c r="F12" s="36">
        <v>68.03</v>
      </c>
      <c r="G12" s="36">
        <v>82.48</v>
      </c>
      <c r="H12" s="34">
        <v>666948901</v>
      </c>
      <c r="I12" s="119">
        <v>38.5</v>
      </c>
      <c r="J12" s="36">
        <v>111.57775691784906</v>
      </c>
      <c r="S12" s="156"/>
    </row>
    <row r="13" spans="1:19">
      <c r="A13" s="192"/>
      <c r="B13" s="29" t="s">
        <v>11</v>
      </c>
      <c r="C13" s="39">
        <v>6577733</v>
      </c>
      <c r="D13" s="36">
        <v>0.42</v>
      </c>
      <c r="E13" s="39">
        <v>509134</v>
      </c>
      <c r="F13" s="36">
        <v>5.79</v>
      </c>
      <c r="G13" s="36">
        <v>12.92</v>
      </c>
      <c r="H13" s="34">
        <v>26084271</v>
      </c>
      <c r="I13" s="119">
        <v>1.51</v>
      </c>
      <c r="J13" s="36">
        <v>51.232624417147548</v>
      </c>
    </row>
    <row r="14" spans="1:19">
      <c r="A14" s="192"/>
      <c r="B14" s="29" t="s">
        <v>12</v>
      </c>
      <c r="C14" s="39">
        <v>63419763</v>
      </c>
      <c r="D14" s="36">
        <v>4.03</v>
      </c>
      <c r="E14" s="39">
        <v>2425676</v>
      </c>
      <c r="F14" s="36">
        <v>27.61</v>
      </c>
      <c r="G14" s="36">
        <v>26.15</v>
      </c>
      <c r="H14" s="34">
        <v>71522896</v>
      </c>
      <c r="I14" s="119">
        <v>4.13</v>
      </c>
      <c r="J14" s="36">
        <v>29.48575819689027</v>
      </c>
    </row>
    <row r="15" spans="1:19">
      <c r="A15" s="192"/>
      <c r="B15" s="29" t="s">
        <v>13</v>
      </c>
      <c r="C15" s="39">
        <v>78358026</v>
      </c>
      <c r="D15" s="36">
        <v>4.9800000000000004</v>
      </c>
      <c r="E15" s="39">
        <v>985936</v>
      </c>
      <c r="F15" s="36">
        <v>11.22</v>
      </c>
      <c r="G15" s="36">
        <v>79.48</v>
      </c>
      <c r="H15" s="34">
        <v>35079485</v>
      </c>
      <c r="I15" s="119">
        <v>2.0299999999999998</v>
      </c>
      <c r="J15" s="36">
        <v>35.579880438486882</v>
      </c>
      <c r="L15" s="120"/>
    </row>
    <row r="16" spans="1:19">
      <c r="A16" s="192"/>
      <c r="B16" s="135" t="s">
        <v>447</v>
      </c>
      <c r="C16" s="136">
        <v>12843627</v>
      </c>
      <c r="D16" s="137">
        <v>0.81703153710166787</v>
      </c>
      <c r="E16" s="136">
        <v>655529</v>
      </c>
      <c r="F16" s="137">
        <v>7.46</v>
      </c>
      <c r="G16" s="137">
        <v>19.59</v>
      </c>
      <c r="H16" s="138">
        <v>7415228</v>
      </c>
      <c r="I16" s="139">
        <v>0.44</v>
      </c>
      <c r="J16" s="137">
        <v>11.31</v>
      </c>
    </row>
    <row r="17" spans="1:12">
      <c r="A17" s="192"/>
      <c r="B17" s="135" t="s">
        <v>442</v>
      </c>
      <c r="C17" s="136">
        <v>65514399</v>
      </c>
      <c r="D17" s="137">
        <v>4.1676179257823334</v>
      </c>
      <c r="E17" s="136">
        <v>619670</v>
      </c>
      <c r="F17" s="137">
        <v>7.05</v>
      </c>
      <c r="G17" s="137">
        <v>105.72</v>
      </c>
      <c r="H17" s="138">
        <v>27664257</v>
      </c>
      <c r="I17" s="139">
        <v>1.63</v>
      </c>
      <c r="J17" s="137">
        <v>44.64</v>
      </c>
      <c r="L17" s="120"/>
    </row>
    <row r="18" spans="1:12">
      <c r="A18" s="192"/>
      <c r="B18" s="29" t="s">
        <v>14</v>
      </c>
      <c r="C18" s="39">
        <v>45270555</v>
      </c>
      <c r="D18" s="36">
        <v>2.88</v>
      </c>
      <c r="E18" s="39">
        <v>698456</v>
      </c>
      <c r="F18" s="36">
        <v>7.95</v>
      </c>
      <c r="G18" s="36">
        <v>64.819999999999993</v>
      </c>
      <c r="H18" s="34">
        <v>108257290</v>
      </c>
      <c r="I18" s="119">
        <v>6.25</v>
      </c>
      <c r="J18" s="36">
        <v>154.99514643728452</v>
      </c>
    </row>
    <row r="19" spans="1:12">
      <c r="A19" s="192"/>
      <c r="B19" s="29" t="s">
        <v>15</v>
      </c>
      <c r="C19" s="39">
        <v>38788603</v>
      </c>
      <c r="D19" s="36">
        <v>2.4700000000000002</v>
      </c>
      <c r="E19" s="39">
        <v>1395924</v>
      </c>
      <c r="F19" s="36">
        <v>15.89</v>
      </c>
      <c r="G19" s="36">
        <v>27.79</v>
      </c>
      <c r="H19" s="34">
        <v>34762601</v>
      </c>
      <c r="I19" s="119">
        <v>2.0099999999999998</v>
      </c>
      <c r="J19" s="36">
        <v>24.902932394600278</v>
      </c>
    </row>
    <row r="20" spans="1:12">
      <c r="B20" s="20" t="s">
        <v>16</v>
      </c>
      <c r="C20" s="40">
        <v>47774</v>
      </c>
      <c r="D20" s="37">
        <v>0</v>
      </c>
      <c r="E20" s="40">
        <v>117</v>
      </c>
      <c r="F20" s="37">
        <v>0</v>
      </c>
      <c r="G20" s="37">
        <v>408.32</v>
      </c>
      <c r="H20" s="21"/>
      <c r="I20" s="37"/>
      <c r="J20" s="21"/>
    </row>
    <row r="21" spans="1:12">
      <c r="A21" s="193" t="s">
        <v>323</v>
      </c>
      <c r="B21" s="193"/>
      <c r="C21" s="193"/>
      <c r="D21" s="193"/>
      <c r="E21" s="193"/>
      <c r="F21" s="193"/>
      <c r="G21" s="193"/>
      <c r="H21" s="193"/>
      <c r="I21" s="193"/>
      <c r="J21" s="193"/>
    </row>
    <row r="22" spans="1:12" s="120" customFormat="1">
      <c r="A22" s="134" t="s">
        <v>465</v>
      </c>
      <c r="B22" s="134"/>
      <c r="C22" s="134"/>
      <c r="D22" s="134"/>
      <c r="E22" s="134"/>
      <c r="F22" s="134"/>
      <c r="G22" s="134"/>
      <c r="H22" s="134"/>
      <c r="I22" s="134"/>
      <c r="J22" s="134"/>
    </row>
    <row r="23" spans="1:12">
      <c r="B23" s="31"/>
    </row>
    <row r="24" spans="1:12">
      <c r="B24" s="31"/>
    </row>
    <row r="25" spans="1:12">
      <c r="B25" s="31"/>
    </row>
    <row r="26" spans="1:12">
      <c r="B26" s="32"/>
    </row>
    <row r="27" spans="1:12">
      <c r="B27" s="31"/>
    </row>
    <row r="28" spans="1:12">
      <c r="B28" s="32"/>
    </row>
    <row r="29" spans="1:12">
      <c r="B29" s="18"/>
    </row>
  </sheetData>
  <mergeCells count="3">
    <mergeCell ref="A1:J1"/>
    <mergeCell ref="A4:A19"/>
    <mergeCell ref="A21:J21"/>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148"/>
  <sheetViews>
    <sheetView zoomScaleNormal="100" workbookViewId="0">
      <pane ySplit="1" topLeftCell="A122" activePane="bottomLeft" state="frozen"/>
      <selection pane="bottomLeft" activeCell="E6" sqref="E6"/>
    </sheetView>
  </sheetViews>
  <sheetFormatPr defaultColWidth="9" defaultRowHeight="12.75"/>
  <cols>
    <col min="1" max="1" width="28.1640625" style="28" customWidth="1"/>
    <col min="2" max="2" width="12" bestFit="1" customWidth="1"/>
    <col min="3" max="3" width="24.6640625" style="1" bestFit="1" customWidth="1"/>
    <col min="4" max="4" width="16.83203125" style="2" bestFit="1" customWidth="1"/>
    <col min="5" max="5" width="13.83203125" style="1" bestFit="1" customWidth="1"/>
    <col min="6" max="6" width="19" style="2" bestFit="1" customWidth="1"/>
    <col min="7" max="7" width="11.83203125" style="2" bestFit="1" customWidth="1"/>
    <col min="8" max="8" width="20" style="2" bestFit="1" customWidth="1"/>
    <col min="9" max="9" width="22.1640625" style="1" bestFit="1" customWidth="1"/>
    <col min="10" max="10" width="23.5" style="3" bestFit="1" customWidth="1"/>
    <col min="11" max="11" width="25.5" style="14" bestFit="1" customWidth="1"/>
    <col min="12" max="12" width="31.33203125" style="2" bestFit="1" customWidth="1"/>
    <col min="13" max="13" width="31.83203125" style="2" bestFit="1" customWidth="1"/>
    <col min="14" max="14" width="32.5" style="2" bestFit="1" customWidth="1"/>
    <col min="15" max="15" width="19" style="2" bestFit="1" customWidth="1"/>
    <col min="16" max="16" width="21" style="2" bestFit="1" customWidth="1"/>
    <col min="17" max="17" width="18.5" style="2" bestFit="1" customWidth="1"/>
    <col min="18" max="18" width="20.5" style="2" bestFit="1" customWidth="1"/>
    <col min="19" max="19" width="14.1640625" style="2" bestFit="1" customWidth="1"/>
    <col min="20" max="20" width="16.1640625" style="2" bestFit="1" customWidth="1"/>
    <col min="21" max="21" width="23.6640625" style="2" bestFit="1" customWidth="1"/>
    <col min="22" max="22" width="14.5" style="2" bestFit="1" customWidth="1"/>
    <col min="25" max="25" width="13.83203125" customWidth="1"/>
  </cols>
  <sheetData>
    <row r="1" spans="1:22" ht="30.95" customHeight="1">
      <c r="A1" s="191" t="s">
        <v>428</v>
      </c>
      <c r="B1" s="191"/>
      <c r="C1" s="191"/>
      <c r="D1" s="191"/>
      <c r="E1" s="191"/>
      <c r="F1" s="191"/>
      <c r="G1" s="191"/>
      <c r="H1" s="191"/>
      <c r="I1" s="191"/>
      <c r="J1" s="191"/>
      <c r="K1" s="191"/>
      <c r="L1" s="191"/>
      <c r="M1" s="191"/>
      <c r="N1" s="191"/>
      <c r="O1" s="191"/>
      <c r="P1" s="191"/>
      <c r="Q1" s="191"/>
      <c r="R1" s="191"/>
      <c r="S1" s="191"/>
      <c r="T1" s="191"/>
      <c r="U1" s="191"/>
      <c r="V1" s="191"/>
    </row>
    <row r="2" spans="1:22">
      <c r="A2" s="22"/>
      <c r="B2" s="19" t="s">
        <v>171</v>
      </c>
      <c r="C2" s="50" t="s">
        <v>152</v>
      </c>
      <c r="D2" s="51" t="s">
        <v>262</v>
      </c>
      <c r="E2" s="50" t="s">
        <v>156</v>
      </c>
      <c r="F2" s="51" t="s">
        <v>177</v>
      </c>
      <c r="G2" s="51" t="s">
        <v>112</v>
      </c>
      <c r="H2" s="51" t="s">
        <v>263</v>
      </c>
      <c r="I2" s="50" t="s">
        <v>264</v>
      </c>
      <c r="J2" s="27" t="s">
        <v>236</v>
      </c>
      <c r="K2" s="74" t="s">
        <v>237</v>
      </c>
      <c r="L2" s="51" t="s">
        <v>265</v>
      </c>
      <c r="M2" s="51" t="s">
        <v>266</v>
      </c>
      <c r="N2" s="51" t="s">
        <v>259</v>
      </c>
      <c r="O2" s="51" t="s">
        <v>159</v>
      </c>
      <c r="P2" s="51" t="s">
        <v>178</v>
      </c>
      <c r="Q2" s="51" t="s">
        <v>179</v>
      </c>
      <c r="R2" s="51" t="s">
        <v>180</v>
      </c>
      <c r="S2" s="51" t="s">
        <v>157</v>
      </c>
      <c r="T2" s="51" t="s">
        <v>158</v>
      </c>
      <c r="U2" s="51" t="s">
        <v>215</v>
      </c>
      <c r="V2" s="51" t="s">
        <v>187</v>
      </c>
    </row>
    <row r="3" spans="1:22">
      <c r="A3" s="197" t="s">
        <v>244</v>
      </c>
      <c r="B3" s="26" t="s">
        <v>21</v>
      </c>
      <c r="C3" s="53">
        <v>262</v>
      </c>
      <c r="D3" s="55">
        <v>0.56000000000000005</v>
      </c>
      <c r="E3" s="53">
        <v>88262.02</v>
      </c>
      <c r="F3" s="55">
        <v>0.33</v>
      </c>
      <c r="G3" s="55">
        <v>2.71</v>
      </c>
      <c r="H3" s="55">
        <v>7257.01</v>
      </c>
      <c r="I3" s="53">
        <v>1132</v>
      </c>
      <c r="J3" s="54">
        <v>101.82</v>
      </c>
      <c r="K3" s="75">
        <v>49</v>
      </c>
      <c r="L3" s="55">
        <v>199.27</v>
      </c>
      <c r="M3" s="55">
        <v>43.71</v>
      </c>
      <c r="N3" s="55">
        <v>45.1</v>
      </c>
      <c r="O3" s="55">
        <v>1127.83</v>
      </c>
      <c r="P3" s="55">
        <v>489.45</v>
      </c>
      <c r="Q3" s="55">
        <v>0.62</v>
      </c>
      <c r="R3" s="55">
        <v>0.32</v>
      </c>
      <c r="S3" s="55">
        <v>337.2</v>
      </c>
      <c r="T3" s="55">
        <v>227.92</v>
      </c>
      <c r="U3" s="55">
        <v>-0.34</v>
      </c>
      <c r="V3" s="55">
        <v>-0.45</v>
      </c>
    </row>
    <row r="4" spans="1:22">
      <c r="A4" s="202"/>
      <c r="B4" s="29" t="s">
        <v>22</v>
      </c>
      <c r="C4" s="39">
        <v>1002</v>
      </c>
      <c r="D4" s="57">
        <v>2.15</v>
      </c>
      <c r="E4" s="39">
        <v>416731.85</v>
      </c>
      <c r="F4" s="57">
        <v>1.54</v>
      </c>
      <c r="G4" s="57">
        <v>3.12</v>
      </c>
      <c r="H4" s="57">
        <v>16250.73</v>
      </c>
      <c r="I4" s="39">
        <v>1790</v>
      </c>
      <c r="J4" s="36">
        <v>72.89</v>
      </c>
      <c r="K4" s="76">
        <v>58</v>
      </c>
      <c r="L4" s="57">
        <v>139.07</v>
      </c>
      <c r="M4" s="57">
        <v>42.4</v>
      </c>
      <c r="N4" s="57">
        <v>39.61</v>
      </c>
      <c r="O4" s="57">
        <v>1871.09</v>
      </c>
      <c r="P4" s="57">
        <v>486.71</v>
      </c>
      <c r="Q4" s="57">
        <v>0.63</v>
      </c>
      <c r="R4" s="57">
        <v>0.28999999999999998</v>
      </c>
      <c r="S4" s="57">
        <v>416.07</v>
      </c>
      <c r="T4" s="57">
        <v>142.69999999999999</v>
      </c>
      <c r="U4" s="57">
        <v>-0.35</v>
      </c>
      <c r="V4" s="57">
        <v>-0.33</v>
      </c>
    </row>
    <row r="5" spans="1:22">
      <c r="A5" s="202"/>
      <c r="B5" s="29" t="s">
        <v>23</v>
      </c>
      <c r="C5" s="39">
        <v>6924</v>
      </c>
      <c r="D5" s="57">
        <v>14.83</v>
      </c>
      <c r="E5" s="39">
        <v>2354880.7000000002</v>
      </c>
      <c r="F5" s="57">
        <v>8.73</v>
      </c>
      <c r="G5" s="57">
        <v>3.58</v>
      </c>
      <c r="H5" s="57">
        <v>5667.98</v>
      </c>
      <c r="I5" s="39">
        <v>1005</v>
      </c>
      <c r="J5" s="36">
        <v>73.16</v>
      </c>
      <c r="K5" s="76">
        <v>56</v>
      </c>
      <c r="L5" s="57">
        <v>135.13999999999999</v>
      </c>
      <c r="M5" s="57">
        <v>39.229999999999997</v>
      </c>
      <c r="N5" s="57">
        <v>32.21</v>
      </c>
      <c r="O5" s="57">
        <v>1242.78</v>
      </c>
      <c r="P5" s="57">
        <v>438.12</v>
      </c>
      <c r="Q5" s="57">
        <v>0.75</v>
      </c>
      <c r="R5" s="57">
        <v>0.32</v>
      </c>
      <c r="S5" s="57">
        <v>340.09</v>
      </c>
      <c r="T5" s="57">
        <v>157.99</v>
      </c>
      <c r="U5" s="57">
        <v>-0.41</v>
      </c>
      <c r="V5" s="57">
        <v>-0.42</v>
      </c>
    </row>
    <row r="6" spans="1:22">
      <c r="A6" s="202"/>
      <c r="B6" s="29" t="s">
        <v>24</v>
      </c>
      <c r="C6" s="39">
        <v>9737</v>
      </c>
      <c r="D6" s="57">
        <v>20.86</v>
      </c>
      <c r="E6" s="39">
        <v>5743995.3099999996</v>
      </c>
      <c r="F6" s="57">
        <v>21.29</v>
      </c>
      <c r="G6" s="57">
        <v>3.58</v>
      </c>
      <c r="H6" s="57">
        <v>10146.780000000001</v>
      </c>
      <c r="I6" s="39">
        <v>899</v>
      </c>
      <c r="J6" s="36">
        <v>88.64</v>
      </c>
      <c r="K6" s="76">
        <v>63</v>
      </c>
      <c r="L6" s="57">
        <v>168.31</v>
      </c>
      <c r="M6" s="57">
        <v>43.57</v>
      </c>
      <c r="N6" s="57">
        <v>33.200000000000003</v>
      </c>
      <c r="O6" s="57">
        <v>1794.21</v>
      </c>
      <c r="P6" s="57">
        <v>532.12</v>
      </c>
      <c r="Q6" s="57">
        <v>0.85</v>
      </c>
      <c r="R6" s="57">
        <v>0.53</v>
      </c>
      <c r="S6" s="57">
        <v>589.89</v>
      </c>
      <c r="T6" s="57">
        <v>219.57</v>
      </c>
      <c r="U6" s="57">
        <v>-0.42</v>
      </c>
      <c r="V6" s="57">
        <v>-0.44</v>
      </c>
    </row>
    <row r="7" spans="1:22">
      <c r="A7" s="202"/>
      <c r="B7" s="29" t="s">
        <v>25</v>
      </c>
      <c r="C7" s="39">
        <v>12490</v>
      </c>
      <c r="D7" s="57">
        <v>26.75</v>
      </c>
      <c r="E7" s="39">
        <v>7307301.6200000001</v>
      </c>
      <c r="F7" s="57">
        <v>27.09</v>
      </c>
      <c r="G7" s="57">
        <v>3.68</v>
      </c>
      <c r="H7" s="57">
        <v>9127.24</v>
      </c>
      <c r="I7" s="39">
        <v>1175</v>
      </c>
      <c r="J7" s="36">
        <v>101.63</v>
      </c>
      <c r="K7" s="76">
        <v>78</v>
      </c>
      <c r="L7" s="57">
        <v>200.58</v>
      </c>
      <c r="M7" s="57">
        <v>43.8</v>
      </c>
      <c r="N7" s="57">
        <v>36.32</v>
      </c>
      <c r="O7" s="57">
        <v>1772.56</v>
      </c>
      <c r="P7" s="57">
        <v>655.14</v>
      </c>
      <c r="Q7" s="57">
        <v>0.87</v>
      </c>
      <c r="R7" s="57">
        <v>0.5</v>
      </c>
      <c r="S7" s="57">
        <v>585.08000000000004</v>
      </c>
      <c r="T7" s="57">
        <v>245.71</v>
      </c>
      <c r="U7" s="57">
        <v>-0.41</v>
      </c>
      <c r="V7" s="57">
        <v>-0.44</v>
      </c>
    </row>
    <row r="8" spans="1:22">
      <c r="A8" s="202"/>
      <c r="B8" s="29" t="s">
        <v>26</v>
      </c>
      <c r="C8" s="39">
        <v>11649</v>
      </c>
      <c r="D8" s="57">
        <v>24.95</v>
      </c>
      <c r="E8" s="39">
        <v>7823216.5700000003</v>
      </c>
      <c r="F8" s="57">
        <v>29</v>
      </c>
      <c r="G8" s="57">
        <v>3.94</v>
      </c>
      <c r="H8" s="57">
        <v>9724.68</v>
      </c>
      <c r="I8" s="39">
        <v>1334</v>
      </c>
      <c r="J8" s="36">
        <v>107.51</v>
      </c>
      <c r="K8" s="76">
        <v>78</v>
      </c>
      <c r="L8" s="57">
        <v>221.96</v>
      </c>
      <c r="M8" s="57">
        <v>48.7</v>
      </c>
      <c r="N8" s="57">
        <v>40.86</v>
      </c>
      <c r="O8" s="57">
        <v>1844.37</v>
      </c>
      <c r="P8" s="57">
        <v>669.86</v>
      </c>
      <c r="Q8" s="57">
        <v>0.84</v>
      </c>
      <c r="R8" s="57">
        <v>0.57999999999999996</v>
      </c>
      <c r="S8" s="57">
        <v>671.6</v>
      </c>
      <c r="T8" s="57">
        <v>243.79</v>
      </c>
      <c r="U8" s="57">
        <v>-0.38</v>
      </c>
      <c r="V8" s="57">
        <v>-0.42</v>
      </c>
    </row>
    <row r="9" spans="1:22">
      <c r="A9" s="202"/>
      <c r="B9" s="29" t="s">
        <v>27</v>
      </c>
      <c r="C9" s="39">
        <v>3912</v>
      </c>
      <c r="D9" s="57">
        <v>8.3800000000000008</v>
      </c>
      <c r="E9" s="39">
        <v>2726232.62</v>
      </c>
      <c r="F9" s="57">
        <v>10.11</v>
      </c>
      <c r="G9" s="57">
        <v>4.54</v>
      </c>
      <c r="H9" s="57">
        <v>8632.06</v>
      </c>
      <c r="I9" s="39">
        <v>1540</v>
      </c>
      <c r="J9" s="36">
        <v>130.12</v>
      </c>
      <c r="K9" s="76">
        <v>97</v>
      </c>
      <c r="L9" s="57">
        <v>275.16000000000003</v>
      </c>
      <c r="M9" s="57">
        <v>54.31</v>
      </c>
      <c r="N9" s="57">
        <v>47.21</v>
      </c>
      <c r="O9" s="57">
        <v>2001.54</v>
      </c>
      <c r="P9" s="57">
        <v>941.71</v>
      </c>
      <c r="Q9" s="57">
        <v>0.84</v>
      </c>
      <c r="R9" s="57">
        <v>0.56999999999999995</v>
      </c>
      <c r="S9" s="57">
        <v>696.87</v>
      </c>
      <c r="T9" s="57">
        <v>336.73</v>
      </c>
      <c r="U9" s="57">
        <v>-0.38</v>
      </c>
      <c r="V9" s="57">
        <v>-0.41</v>
      </c>
    </row>
    <row r="10" spans="1:22">
      <c r="A10" s="202"/>
      <c r="B10" s="29" t="s">
        <v>28</v>
      </c>
      <c r="C10" s="39">
        <v>709</v>
      </c>
      <c r="D10" s="57">
        <v>1.52</v>
      </c>
      <c r="E10" s="39">
        <v>513827.45</v>
      </c>
      <c r="F10" s="57">
        <v>1.9</v>
      </c>
      <c r="G10" s="57">
        <v>4.5199999999999996</v>
      </c>
      <c r="H10" s="57">
        <v>3302.65</v>
      </c>
      <c r="I10" s="39">
        <v>1191</v>
      </c>
      <c r="J10" s="36">
        <v>137.74</v>
      </c>
      <c r="K10" s="76">
        <v>101.91</v>
      </c>
      <c r="L10" s="57">
        <v>289.52999999999997</v>
      </c>
      <c r="M10" s="57">
        <v>56.87</v>
      </c>
      <c r="N10" s="57">
        <v>46.27</v>
      </c>
      <c r="O10" s="57">
        <v>2136.64</v>
      </c>
      <c r="P10" s="57">
        <v>763.86</v>
      </c>
      <c r="Q10" s="57">
        <v>0.84</v>
      </c>
      <c r="R10" s="57">
        <v>0.63</v>
      </c>
      <c r="S10" s="57">
        <v>724.82</v>
      </c>
      <c r="T10" s="57">
        <v>245.28</v>
      </c>
      <c r="U10" s="57">
        <v>-0.33</v>
      </c>
      <c r="V10" s="57">
        <v>-0.39</v>
      </c>
    </row>
    <row r="11" spans="1:22">
      <c r="A11" s="202"/>
      <c r="B11" s="29"/>
      <c r="C11" s="39">
        <f>SUM(C3:C10)</f>
        <v>46685</v>
      </c>
      <c r="D11" s="57"/>
      <c r="E11" s="39">
        <f>SUM(E3:E10)</f>
        <v>26974448.140000001</v>
      </c>
      <c r="F11" s="57"/>
      <c r="G11" s="57"/>
      <c r="H11" s="57"/>
      <c r="I11" s="39"/>
      <c r="J11" s="36"/>
      <c r="K11" s="76"/>
      <c r="L11" s="57"/>
      <c r="M11" s="57"/>
      <c r="N11" s="57"/>
      <c r="O11" s="57"/>
      <c r="P11" s="57"/>
      <c r="Q11" s="57"/>
      <c r="R11" s="57"/>
      <c r="S11" s="57"/>
      <c r="T11" s="57"/>
      <c r="U11" s="57"/>
      <c r="V11" s="57"/>
    </row>
    <row r="12" spans="1:22">
      <c r="A12" s="29"/>
      <c r="B12" s="29"/>
      <c r="C12" s="39"/>
      <c r="D12" s="57"/>
      <c r="E12" s="39"/>
      <c r="F12" s="57"/>
      <c r="G12" s="57"/>
      <c r="H12" s="57"/>
      <c r="I12" s="39"/>
      <c r="J12" s="36"/>
      <c r="K12" s="76"/>
      <c r="L12" s="57"/>
      <c r="M12" s="57"/>
      <c r="N12" s="57"/>
      <c r="O12" s="57"/>
      <c r="P12" s="57"/>
      <c r="Q12" s="57"/>
      <c r="R12" s="57"/>
      <c r="S12" s="57"/>
      <c r="T12" s="57"/>
      <c r="U12" s="57"/>
      <c r="V12" s="57"/>
    </row>
    <row r="13" spans="1:22">
      <c r="A13" s="202" t="s">
        <v>245</v>
      </c>
      <c r="B13" s="29" t="s">
        <v>21</v>
      </c>
      <c r="C13" s="39">
        <v>91</v>
      </c>
      <c r="D13" s="57">
        <v>0.79</v>
      </c>
      <c r="E13" s="39">
        <v>38755.33</v>
      </c>
      <c r="F13" s="57">
        <v>0.57999999999999996</v>
      </c>
      <c r="G13" s="57">
        <v>2.96</v>
      </c>
      <c r="H13" s="57">
        <v>13771.59</v>
      </c>
      <c r="I13" s="39">
        <v>8224</v>
      </c>
      <c r="J13" s="36">
        <v>142.18</v>
      </c>
      <c r="K13" s="76">
        <v>178</v>
      </c>
      <c r="L13" s="57">
        <v>270.47000000000003</v>
      </c>
      <c r="M13" s="57">
        <v>56.94</v>
      </c>
      <c r="N13" s="57">
        <v>45.1</v>
      </c>
      <c r="O13" s="57">
        <v>1769.28</v>
      </c>
      <c r="P13" s="57">
        <v>1560.78</v>
      </c>
      <c r="Q13" s="57">
        <v>0.28999999999999998</v>
      </c>
      <c r="R13" s="57">
        <v>0.2</v>
      </c>
      <c r="S13" s="57">
        <v>424.82</v>
      </c>
      <c r="T13" s="57">
        <v>258.45</v>
      </c>
      <c r="U13" s="57">
        <v>-0.25</v>
      </c>
      <c r="V13" s="57">
        <v>-0.36</v>
      </c>
    </row>
    <row r="14" spans="1:22">
      <c r="A14" s="202"/>
      <c r="B14" s="29" t="s">
        <v>22</v>
      </c>
      <c r="C14" s="39">
        <v>361</v>
      </c>
      <c r="D14" s="57">
        <v>3.14</v>
      </c>
      <c r="E14" s="39">
        <v>215314.53</v>
      </c>
      <c r="F14" s="57">
        <v>3.21</v>
      </c>
      <c r="G14" s="57">
        <v>3.71</v>
      </c>
      <c r="H14" s="57">
        <v>10111.83</v>
      </c>
      <c r="I14" s="39">
        <v>1339</v>
      </c>
      <c r="J14" s="36">
        <v>71.67</v>
      </c>
      <c r="K14" s="76">
        <v>58</v>
      </c>
      <c r="L14" s="57">
        <v>126.03</v>
      </c>
      <c r="M14" s="57">
        <v>39.83</v>
      </c>
      <c r="N14" s="57">
        <v>39.61</v>
      </c>
      <c r="O14" s="57">
        <v>1637.13</v>
      </c>
      <c r="P14" s="57">
        <v>392.85</v>
      </c>
      <c r="Q14" s="57">
        <v>0.62</v>
      </c>
      <c r="R14" s="57">
        <v>0.28999999999999998</v>
      </c>
      <c r="S14" s="57">
        <v>596.42999999999995</v>
      </c>
      <c r="T14" s="57">
        <v>85.6</v>
      </c>
      <c r="U14" s="57">
        <v>-0.23</v>
      </c>
      <c r="V14" s="57">
        <v>-0.33</v>
      </c>
    </row>
    <row r="15" spans="1:22">
      <c r="A15" s="202"/>
      <c r="B15" s="29" t="s">
        <v>23</v>
      </c>
      <c r="C15" s="39">
        <v>1734</v>
      </c>
      <c r="D15" s="57">
        <v>15.07</v>
      </c>
      <c r="E15" s="39">
        <v>754192.81</v>
      </c>
      <c r="F15" s="57">
        <v>11.23</v>
      </c>
      <c r="G15" s="57">
        <v>3.12</v>
      </c>
      <c r="H15" s="57">
        <v>8294.19</v>
      </c>
      <c r="I15" s="39">
        <v>2575</v>
      </c>
      <c r="J15" s="36">
        <v>75.680000000000007</v>
      </c>
      <c r="K15" s="76">
        <v>56</v>
      </c>
      <c r="L15" s="57">
        <v>132.15</v>
      </c>
      <c r="M15" s="57">
        <v>45.1</v>
      </c>
      <c r="N15" s="57">
        <v>43.18</v>
      </c>
      <c r="O15" s="57">
        <v>2044.74</v>
      </c>
      <c r="P15" s="57">
        <v>727.17</v>
      </c>
      <c r="Q15" s="57">
        <v>0.67</v>
      </c>
      <c r="R15" s="57">
        <v>0.2</v>
      </c>
      <c r="S15" s="57">
        <v>434.85</v>
      </c>
      <c r="T15" s="57">
        <v>248.26</v>
      </c>
      <c r="U15" s="57">
        <v>-0.34</v>
      </c>
      <c r="V15" s="57">
        <v>-0.38</v>
      </c>
    </row>
    <row r="16" spans="1:22">
      <c r="A16" s="202"/>
      <c r="B16" s="29" t="s">
        <v>24</v>
      </c>
      <c r="C16" s="39">
        <v>2592</v>
      </c>
      <c r="D16" s="57">
        <v>22.52</v>
      </c>
      <c r="E16" s="39">
        <v>1677871.31</v>
      </c>
      <c r="F16" s="57">
        <v>24.99</v>
      </c>
      <c r="G16" s="57">
        <v>3.78</v>
      </c>
      <c r="H16" s="57">
        <v>10657.48</v>
      </c>
      <c r="I16" s="39">
        <v>1884</v>
      </c>
      <c r="J16" s="36">
        <v>93.65</v>
      </c>
      <c r="K16" s="76">
        <v>65</v>
      </c>
      <c r="L16" s="57">
        <v>168.19</v>
      </c>
      <c r="M16" s="57">
        <v>44.11</v>
      </c>
      <c r="N16" s="57">
        <v>36.799999999999997</v>
      </c>
      <c r="O16" s="57">
        <v>2629.59</v>
      </c>
      <c r="P16" s="57">
        <v>664.72</v>
      </c>
      <c r="Q16" s="57">
        <v>0.72</v>
      </c>
      <c r="R16" s="57">
        <v>0.36</v>
      </c>
      <c r="S16" s="57">
        <v>647.23</v>
      </c>
      <c r="T16" s="57">
        <v>154.07</v>
      </c>
      <c r="U16" s="57">
        <v>-0.36</v>
      </c>
      <c r="V16" s="57">
        <v>-0.39</v>
      </c>
    </row>
    <row r="17" spans="1:22">
      <c r="A17" s="202"/>
      <c r="B17" s="29" t="s">
        <v>25</v>
      </c>
      <c r="C17" s="39">
        <v>3140</v>
      </c>
      <c r="D17" s="57">
        <v>27.29</v>
      </c>
      <c r="E17" s="39">
        <v>1683691.99</v>
      </c>
      <c r="F17" s="57">
        <v>25.08</v>
      </c>
      <c r="G17" s="57">
        <v>3.89</v>
      </c>
      <c r="H17" s="57">
        <v>15208.85</v>
      </c>
      <c r="I17" s="39">
        <v>3057.51</v>
      </c>
      <c r="J17" s="36">
        <v>95.72</v>
      </c>
      <c r="K17" s="76">
        <v>70</v>
      </c>
      <c r="L17" s="57">
        <v>190.02</v>
      </c>
      <c r="M17" s="57">
        <v>44.43</v>
      </c>
      <c r="N17" s="57">
        <v>38.04</v>
      </c>
      <c r="O17" s="57">
        <v>2209.6799999999998</v>
      </c>
      <c r="P17" s="57">
        <v>720.83</v>
      </c>
      <c r="Q17" s="57">
        <v>0.79</v>
      </c>
      <c r="R17" s="57">
        <v>0.17</v>
      </c>
      <c r="S17" s="57">
        <v>536.21</v>
      </c>
      <c r="T17" s="57">
        <v>261.61</v>
      </c>
      <c r="U17" s="57">
        <v>-0.39</v>
      </c>
      <c r="V17" s="57">
        <v>-0.42</v>
      </c>
    </row>
    <row r="18" spans="1:22">
      <c r="A18" s="202"/>
      <c r="B18" s="29" t="s">
        <v>26</v>
      </c>
      <c r="C18" s="39">
        <v>2524</v>
      </c>
      <c r="D18" s="57">
        <v>21.93</v>
      </c>
      <c r="E18" s="39">
        <v>1539194.05</v>
      </c>
      <c r="F18" s="57">
        <v>22.93</v>
      </c>
      <c r="G18" s="57">
        <v>3.78</v>
      </c>
      <c r="H18" s="57">
        <v>16290.9</v>
      </c>
      <c r="I18" s="39">
        <v>1590</v>
      </c>
      <c r="J18" s="36">
        <v>98.5</v>
      </c>
      <c r="K18" s="76">
        <v>64</v>
      </c>
      <c r="L18" s="57">
        <v>196.04</v>
      </c>
      <c r="M18" s="57">
        <v>45.61</v>
      </c>
      <c r="N18" s="57">
        <v>38.159999999999997</v>
      </c>
      <c r="O18" s="57">
        <v>1731.72</v>
      </c>
      <c r="P18" s="57">
        <v>606.13</v>
      </c>
      <c r="Q18" s="57">
        <v>0.73</v>
      </c>
      <c r="R18" s="57">
        <v>0.32</v>
      </c>
      <c r="S18" s="57">
        <v>609.83000000000004</v>
      </c>
      <c r="T18" s="57">
        <v>205.42</v>
      </c>
      <c r="U18" s="57">
        <v>-0.32</v>
      </c>
      <c r="V18" s="57">
        <v>-0.37</v>
      </c>
    </row>
    <row r="19" spans="1:22">
      <c r="A19" s="202"/>
      <c r="B19" s="29" t="s">
        <v>27</v>
      </c>
      <c r="C19" s="39">
        <v>883</v>
      </c>
      <c r="D19" s="57">
        <v>7.67</v>
      </c>
      <c r="E19" s="39">
        <v>566114.9</v>
      </c>
      <c r="F19" s="57">
        <v>8.43</v>
      </c>
      <c r="G19" s="57">
        <v>4.41</v>
      </c>
      <c r="H19" s="57">
        <v>8319.6200000000008</v>
      </c>
      <c r="I19" s="39">
        <v>2742</v>
      </c>
      <c r="J19" s="36">
        <v>123.63</v>
      </c>
      <c r="K19" s="76">
        <v>100</v>
      </c>
      <c r="L19" s="57">
        <v>263.23</v>
      </c>
      <c r="M19" s="57">
        <v>55.61</v>
      </c>
      <c r="N19" s="57">
        <v>51.46</v>
      </c>
      <c r="O19" s="57">
        <v>1589.81</v>
      </c>
      <c r="P19" s="57">
        <v>910.24</v>
      </c>
      <c r="Q19" s="57">
        <v>0.72</v>
      </c>
      <c r="R19" s="57">
        <v>0.42</v>
      </c>
      <c r="S19" s="57">
        <v>640.89</v>
      </c>
      <c r="T19" s="57">
        <v>415.91</v>
      </c>
      <c r="U19" s="57">
        <v>-0.4</v>
      </c>
      <c r="V19" s="57">
        <v>-0.42</v>
      </c>
    </row>
    <row r="20" spans="1:22">
      <c r="A20" s="202"/>
      <c r="B20" s="29" t="s">
        <v>28</v>
      </c>
      <c r="C20" s="39">
        <v>182</v>
      </c>
      <c r="D20" s="57">
        <v>1.58</v>
      </c>
      <c r="E20" s="39">
        <v>238717.29</v>
      </c>
      <c r="F20" s="57">
        <v>3.56</v>
      </c>
      <c r="G20" s="57">
        <v>3.78</v>
      </c>
      <c r="H20" s="57">
        <v>6575.24</v>
      </c>
      <c r="I20" s="39">
        <v>2703.5</v>
      </c>
      <c r="J20" s="36">
        <v>179.18</v>
      </c>
      <c r="K20" s="76">
        <v>164</v>
      </c>
      <c r="L20" s="57">
        <v>345.39</v>
      </c>
      <c r="M20" s="57">
        <v>86.21</v>
      </c>
      <c r="N20" s="57">
        <v>53.89</v>
      </c>
      <c r="O20" s="57">
        <v>3951.6</v>
      </c>
      <c r="P20" s="57">
        <v>1216.69</v>
      </c>
      <c r="Q20" s="57">
        <v>0.7</v>
      </c>
      <c r="R20" s="57">
        <v>0.4</v>
      </c>
      <c r="S20" s="57">
        <v>1312.97</v>
      </c>
      <c r="T20" s="57">
        <v>347.87</v>
      </c>
      <c r="U20" s="57">
        <v>-0.33</v>
      </c>
      <c r="V20" s="57">
        <v>-0.42</v>
      </c>
    </row>
    <row r="21" spans="1:22">
      <c r="A21" s="202"/>
      <c r="B21" s="29"/>
      <c r="C21" s="39">
        <f>SUM(C13:C20)</f>
        <v>11507</v>
      </c>
      <c r="D21" s="57"/>
      <c r="E21" s="39"/>
      <c r="F21" s="57"/>
      <c r="G21" s="57"/>
      <c r="H21" s="57"/>
      <c r="I21" s="39"/>
      <c r="J21" s="36"/>
      <c r="K21" s="76"/>
      <c r="L21" s="57"/>
      <c r="M21" s="57"/>
      <c r="N21" s="57"/>
      <c r="O21" s="57"/>
      <c r="P21" s="57"/>
      <c r="Q21" s="57"/>
      <c r="R21" s="57"/>
      <c r="S21" s="57"/>
      <c r="T21" s="57"/>
      <c r="U21" s="57"/>
      <c r="V21" s="57"/>
    </row>
    <row r="22" spans="1:22">
      <c r="A22" s="29"/>
      <c r="B22" s="29"/>
      <c r="C22" s="39"/>
      <c r="D22" s="57"/>
      <c r="E22" s="39"/>
      <c r="F22" s="57"/>
      <c r="G22" s="57"/>
      <c r="H22" s="57"/>
      <c r="I22" s="39"/>
      <c r="J22" s="36"/>
      <c r="K22" s="76"/>
      <c r="L22" s="57"/>
      <c r="M22" s="57"/>
      <c r="N22" s="57"/>
      <c r="O22" s="57"/>
      <c r="P22" s="57"/>
      <c r="Q22" s="57"/>
      <c r="R22" s="57"/>
      <c r="S22" s="57"/>
      <c r="T22" s="57"/>
      <c r="U22" s="57"/>
      <c r="V22" s="57"/>
    </row>
    <row r="23" spans="1:22">
      <c r="A23" s="202" t="s">
        <v>246</v>
      </c>
      <c r="B23" s="29" t="s">
        <v>21</v>
      </c>
      <c r="C23" s="39">
        <v>171</v>
      </c>
      <c r="D23" s="57">
        <v>0.49</v>
      </c>
      <c r="E23" s="39">
        <v>49506.7</v>
      </c>
      <c r="F23" s="57">
        <v>0.25</v>
      </c>
      <c r="G23" s="57">
        <v>2.57</v>
      </c>
      <c r="H23" s="57">
        <v>3771.77</v>
      </c>
      <c r="I23" s="39">
        <v>1132</v>
      </c>
      <c r="J23" s="36">
        <v>80.22</v>
      </c>
      <c r="K23" s="76">
        <v>44</v>
      </c>
      <c r="L23" s="57">
        <v>161.18</v>
      </c>
      <c r="M23" s="57">
        <v>36.64</v>
      </c>
      <c r="N23" s="57">
        <v>40.76</v>
      </c>
      <c r="O23" s="57">
        <v>784.66</v>
      </c>
      <c r="P23" s="57">
        <v>489.45</v>
      </c>
      <c r="Q23" s="57">
        <v>0.8</v>
      </c>
      <c r="R23" s="57">
        <v>0.43</v>
      </c>
      <c r="S23" s="57">
        <v>290.32</v>
      </c>
      <c r="T23" s="57">
        <v>210.59</v>
      </c>
      <c r="U23" s="57">
        <v>-0.36</v>
      </c>
      <c r="V23" s="57">
        <v>-0.5</v>
      </c>
    </row>
    <row r="24" spans="1:22">
      <c r="A24" s="202"/>
      <c r="B24" s="29" t="s">
        <v>22</v>
      </c>
      <c r="C24" s="39">
        <v>641</v>
      </c>
      <c r="D24" s="57">
        <v>1.83</v>
      </c>
      <c r="E24" s="39">
        <v>201417.3</v>
      </c>
      <c r="F24" s="57">
        <v>1</v>
      </c>
      <c r="G24" s="57">
        <v>2.79</v>
      </c>
      <c r="H24" s="57">
        <v>19710.310000000001</v>
      </c>
      <c r="I24" s="39">
        <v>2848</v>
      </c>
      <c r="J24" s="36">
        <v>73.59</v>
      </c>
      <c r="K24" s="76">
        <v>58</v>
      </c>
      <c r="L24" s="57">
        <v>146.41999999999999</v>
      </c>
      <c r="M24" s="57">
        <v>43.85</v>
      </c>
      <c r="N24" s="57">
        <v>40.21</v>
      </c>
      <c r="O24" s="57">
        <v>2002.94</v>
      </c>
      <c r="P24" s="57">
        <v>689.79</v>
      </c>
      <c r="Q24" s="57">
        <v>0.64</v>
      </c>
      <c r="R24" s="57">
        <v>0.32</v>
      </c>
      <c r="S24" s="57">
        <v>314.43</v>
      </c>
      <c r="T24" s="57">
        <v>224.6</v>
      </c>
      <c r="U24" s="57">
        <v>-0.35</v>
      </c>
      <c r="V24" s="57">
        <v>-0.33</v>
      </c>
    </row>
    <row r="25" spans="1:22">
      <c r="A25" s="202"/>
      <c r="B25" s="29" t="s">
        <v>23</v>
      </c>
      <c r="C25" s="39">
        <v>5171</v>
      </c>
      <c r="D25" s="57">
        <v>14.79</v>
      </c>
      <c r="E25" s="39">
        <v>1595196.2</v>
      </c>
      <c r="F25" s="57">
        <v>7.91</v>
      </c>
      <c r="G25" s="57">
        <v>3.72</v>
      </c>
      <c r="H25" s="57">
        <v>4805.92</v>
      </c>
      <c r="I25" s="39">
        <v>723</v>
      </c>
      <c r="J25" s="36">
        <v>72.27</v>
      </c>
      <c r="K25" s="76">
        <v>56</v>
      </c>
      <c r="L25" s="57">
        <v>136.05000000000001</v>
      </c>
      <c r="M25" s="57">
        <v>37.28</v>
      </c>
      <c r="N25" s="57">
        <v>30.38</v>
      </c>
      <c r="O25" s="57">
        <v>976.23</v>
      </c>
      <c r="P25" s="57">
        <v>390.63</v>
      </c>
      <c r="Q25" s="57">
        <v>0.77</v>
      </c>
      <c r="R25" s="57">
        <v>0.39</v>
      </c>
      <c r="S25" s="57">
        <v>308.49</v>
      </c>
      <c r="T25" s="57">
        <v>135.66</v>
      </c>
      <c r="U25" s="57">
        <v>-0.44</v>
      </c>
      <c r="V25" s="57">
        <v>-0.43</v>
      </c>
    </row>
    <row r="26" spans="1:22">
      <c r="A26" s="202"/>
      <c r="B26" s="29" t="s">
        <v>24</v>
      </c>
      <c r="C26" s="39">
        <v>7089</v>
      </c>
      <c r="D26" s="57">
        <v>20.28</v>
      </c>
      <c r="E26" s="39">
        <v>4056573.8</v>
      </c>
      <c r="F26" s="57">
        <v>20.11</v>
      </c>
      <c r="G26" s="57">
        <v>3.51</v>
      </c>
      <c r="H26" s="57">
        <v>10034.16</v>
      </c>
      <c r="I26" s="39">
        <v>774</v>
      </c>
      <c r="J26" s="36">
        <v>86.9</v>
      </c>
      <c r="K26" s="76">
        <v>63</v>
      </c>
      <c r="L26" s="57">
        <v>168.49</v>
      </c>
      <c r="M26" s="57">
        <v>43.48</v>
      </c>
      <c r="N26" s="57">
        <v>32.18</v>
      </c>
      <c r="O26" s="57">
        <v>1498.52</v>
      </c>
      <c r="P26" s="57">
        <v>482.49</v>
      </c>
      <c r="Q26" s="57">
        <v>0.89</v>
      </c>
      <c r="R26" s="57">
        <v>0.56000000000000005</v>
      </c>
      <c r="S26" s="57">
        <v>572.21</v>
      </c>
      <c r="T26" s="57">
        <v>232.12</v>
      </c>
      <c r="U26" s="57">
        <v>-0.43</v>
      </c>
      <c r="V26" s="57">
        <v>-0.46</v>
      </c>
    </row>
    <row r="27" spans="1:22">
      <c r="A27" s="202"/>
      <c r="B27" s="29" t="s">
        <v>25</v>
      </c>
      <c r="C27" s="39">
        <v>9298</v>
      </c>
      <c r="D27" s="57">
        <v>26.6</v>
      </c>
      <c r="E27" s="39">
        <v>5612664.5</v>
      </c>
      <c r="F27" s="57">
        <v>27.83</v>
      </c>
      <c r="G27" s="57">
        <v>3.6</v>
      </c>
      <c r="H27" s="57">
        <v>7118.67</v>
      </c>
      <c r="I27" s="39">
        <v>986</v>
      </c>
      <c r="J27" s="36">
        <v>103.6</v>
      </c>
      <c r="K27" s="76">
        <v>79</v>
      </c>
      <c r="L27" s="57">
        <v>204.23</v>
      </c>
      <c r="M27" s="57">
        <v>43.66</v>
      </c>
      <c r="N27" s="57">
        <v>35.92</v>
      </c>
      <c r="O27" s="57">
        <v>1631.55</v>
      </c>
      <c r="P27" s="57">
        <v>645.38</v>
      </c>
      <c r="Q27" s="57">
        <v>0.9</v>
      </c>
      <c r="R27" s="57">
        <v>0.55000000000000004</v>
      </c>
      <c r="S27" s="57">
        <v>603.61</v>
      </c>
      <c r="T27" s="57">
        <v>240.04</v>
      </c>
      <c r="U27" s="57">
        <v>-0.43</v>
      </c>
      <c r="V27" s="57">
        <v>-0.44</v>
      </c>
    </row>
    <row r="28" spans="1:22">
      <c r="A28" s="202"/>
      <c r="B28" s="29" t="s">
        <v>26</v>
      </c>
      <c r="C28" s="39">
        <v>9036</v>
      </c>
      <c r="D28" s="57">
        <v>25.85</v>
      </c>
      <c r="E28" s="39">
        <v>6222413.9000000004</v>
      </c>
      <c r="F28" s="57">
        <v>30.85</v>
      </c>
      <c r="G28" s="57">
        <v>3.97</v>
      </c>
      <c r="H28" s="57">
        <v>7970.76</v>
      </c>
      <c r="I28" s="39">
        <v>1239</v>
      </c>
      <c r="J28" s="36">
        <v>109.84</v>
      </c>
      <c r="K28" s="76">
        <v>83</v>
      </c>
      <c r="L28" s="57">
        <v>229.21</v>
      </c>
      <c r="M28" s="57">
        <v>49.71</v>
      </c>
      <c r="N28" s="57">
        <v>41.49</v>
      </c>
      <c r="O28" s="57">
        <v>1880.5</v>
      </c>
      <c r="P28" s="57">
        <v>693.28</v>
      </c>
      <c r="Q28" s="57">
        <v>0.87</v>
      </c>
      <c r="R28" s="57">
        <v>0.61</v>
      </c>
      <c r="S28" s="57">
        <v>688.61</v>
      </c>
      <c r="T28" s="57">
        <v>254.44</v>
      </c>
      <c r="U28" s="57">
        <v>-0.39</v>
      </c>
      <c r="V28" s="57">
        <v>-0.43</v>
      </c>
    </row>
    <row r="29" spans="1:22">
      <c r="A29" s="202"/>
      <c r="B29" s="29" t="s">
        <v>27</v>
      </c>
      <c r="C29" s="39">
        <v>3024</v>
      </c>
      <c r="D29" s="57">
        <v>8.65</v>
      </c>
      <c r="E29" s="39">
        <v>2160234.7999999998</v>
      </c>
      <c r="F29" s="57">
        <v>10.71</v>
      </c>
      <c r="G29" s="57">
        <v>4.58</v>
      </c>
      <c r="H29" s="57">
        <v>8735.85</v>
      </c>
      <c r="I29" s="39">
        <v>1352</v>
      </c>
      <c r="J29" s="36">
        <v>132.12</v>
      </c>
      <c r="K29" s="76">
        <v>95</v>
      </c>
      <c r="L29" s="57">
        <v>278.88</v>
      </c>
      <c r="M29" s="57">
        <v>53.97</v>
      </c>
      <c r="N29" s="57">
        <v>46.52</v>
      </c>
      <c r="O29" s="57">
        <v>2124.84</v>
      </c>
      <c r="P29" s="57">
        <v>959.71</v>
      </c>
      <c r="Q29" s="57">
        <v>0.88</v>
      </c>
      <c r="R29" s="57">
        <v>0.61</v>
      </c>
      <c r="S29" s="57">
        <v>714.37</v>
      </c>
      <c r="T29" s="57">
        <v>322.64999999999998</v>
      </c>
      <c r="U29" s="57">
        <v>-0.37</v>
      </c>
      <c r="V29" s="57">
        <v>-0.41</v>
      </c>
    </row>
    <row r="30" spans="1:22">
      <c r="A30" s="202"/>
      <c r="B30" s="29" t="s">
        <v>28</v>
      </c>
      <c r="C30" s="39">
        <v>522</v>
      </c>
      <c r="D30" s="57">
        <v>1.49</v>
      </c>
      <c r="E30" s="39">
        <v>272640.3</v>
      </c>
      <c r="F30" s="57">
        <v>1.35</v>
      </c>
      <c r="G30" s="57">
        <v>4.8099999999999996</v>
      </c>
      <c r="H30" s="57">
        <v>2191.8000000000002</v>
      </c>
      <c r="I30" s="39">
        <v>1066</v>
      </c>
      <c r="J30" s="36">
        <v>124.16</v>
      </c>
      <c r="K30" s="76">
        <v>91</v>
      </c>
      <c r="L30" s="57">
        <v>272.23</v>
      </c>
      <c r="M30" s="57">
        <v>46.9</v>
      </c>
      <c r="N30" s="57">
        <v>43.86</v>
      </c>
      <c r="O30" s="57">
        <v>1518.32</v>
      </c>
      <c r="P30" s="57">
        <v>661.73</v>
      </c>
      <c r="Q30" s="57">
        <v>0.86</v>
      </c>
      <c r="R30" s="57">
        <v>0.71</v>
      </c>
      <c r="S30" s="57">
        <v>522</v>
      </c>
      <c r="T30" s="57">
        <v>210.72</v>
      </c>
      <c r="U30" s="57">
        <v>-0.34</v>
      </c>
      <c r="V30" s="57">
        <v>-0.37</v>
      </c>
    </row>
    <row r="31" spans="1:22">
      <c r="A31" s="202"/>
      <c r="B31" s="29"/>
      <c r="C31" s="39">
        <f>SUM(C23:C30)</f>
        <v>34952</v>
      </c>
      <c r="D31" s="57"/>
      <c r="E31" s="39"/>
      <c r="F31" s="57"/>
      <c r="G31" s="57"/>
      <c r="H31" s="57"/>
      <c r="I31" s="39"/>
      <c r="J31" s="36"/>
      <c r="K31" s="76"/>
      <c r="L31" s="57"/>
      <c r="M31" s="57"/>
      <c r="N31" s="57"/>
      <c r="O31" s="57"/>
      <c r="P31" s="57"/>
      <c r="Q31" s="57"/>
      <c r="R31" s="57"/>
      <c r="S31" s="57"/>
      <c r="T31" s="57"/>
      <c r="U31" s="57"/>
      <c r="V31" s="57"/>
    </row>
    <row r="32" spans="1:22">
      <c r="A32" s="29"/>
      <c r="B32" s="29"/>
      <c r="C32" s="39"/>
      <c r="D32" s="57"/>
      <c r="E32" s="39"/>
      <c r="F32" s="57"/>
      <c r="G32" s="57"/>
      <c r="H32" s="57"/>
      <c r="I32" s="39"/>
      <c r="J32" s="36"/>
      <c r="K32" s="76"/>
      <c r="L32" s="57"/>
      <c r="M32" s="57"/>
      <c r="N32" s="57"/>
      <c r="O32" s="57"/>
      <c r="P32" s="57"/>
      <c r="Q32" s="57"/>
      <c r="R32" s="57"/>
      <c r="S32" s="57"/>
      <c r="T32" s="57"/>
      <c r="U32" s="57"/>
      <c r="V32" s="57"/>
    </row>
    <row r="33" spans="1:22">
      <c r="A33" s="202" t="s">
        <v>247</v>
      </c>
      <c r="B33" s="29" t="s">
        <v>21</v>
      </c>
      <c r="C33" s="39">
        <v>5644</v>
      </c>
      <c r="D33" s="57">
        <v>5.65</v>
      </c>
      <c r="E33" s="39">
        <v>5390702</v>
      </c>
      <c r="F33" s="57">
        <v>2.16</v>
      </c>
      <c r="G33" s="57">
        <v>5.24</v>
      </c>
      <c r="H33" s="57">
        <v>2099.65</v>
      </c>
      <c r="I33" s="39">
        <v>1191</v>
      </c>
      <c r="J33" s="36">
        <v>48.48</v>
      </c>
      <c r="K33" s="76">
        <v>43</v>
      </c>
      <c r="L33" s="57">
        <v>84.88</v>
      </c>
      <c r="M33" s="57">
        <v>19.29</v>
      </c>
      <c r="N33" s="57">
        <v>16.059999999999999</v>
      </c>
      <c r="O33" s="57">
        <v>23209.49</v>
      </c>
      <c r="P33" s="57">
        <v>7278.48</v>
      </c>
      <c r="Q33" s="57">
        <v>13.48</v>
      </c>
      <c r="R33" s="57">
        <v>7.8</v>
      </c>
      <c r="S33" s="57">
        <v>955.05</v>
      </c>
      <c r="T33" s="57">
        <v>289.18</v>
      </c>
      <c r="U33" s="57">
        <v>-0.04</v>
      </c>
      <c r="V33" s="57">
        <v>-0.05</v>
      </c>
    </row>
    <row r="34" spans="1:22">
      <c r="A34" s="202"/>
      <c r="B34" s="29" t="s">
        <v>22</v>
      </c>
      <c r="C34" s="39">
        <v>9239</v>
      </c>
      <c r="D34" s="57">
        <v>9.26</v>
      </c>
      <c r="E34" s="39">
        <v>8602491</v>
      </c>
      <c r="F34" s="57">
        <v>3.44</v>
      </c>
      <c r="G34" s="57">
        <v>4.88</v>
      </c>
      <c r="H34" s="57">
        <v>4568.24</v>
      </c>
      <c r="I34" s="39">
        <v>1641</v>
      </c>
      <c r="J34" s="36">
        <v>59.81</v>
      </c>
      <c r="K34" s="76">
        <v>49</v>
      </c>
      <c r="L34" s="57">
        <v>107.12</v>
      </c>
      <c r="M34" s="57">
        <v>22.11</v>
      </c>
      <c r="N34" s="57">
        <v>19.149999999999999</v>
      </c>
      <c r="O34" s="57">
        <v>37643.83</v>
      </c>
      <c r="P34" s="57">
        <v>12625.3</v>
      </c>
      <c r="Q34" s="57">
        <v>14.75</v>
      </c>
      <c r="R34" s="57">
        <v>8.1</v>
      </c>
      <c r="S34" s="57">
        <v>931.13</v>
      </c>
      <c r="T34" s="57">
        <v>426.85</v>
      </c>
      <c r="U34" s="57">
        <v>-0.04</v>
      </c>
      <c r="V34" s="57">
        <v>-0.04</v>
      </c>
    </row>
    <row r="35" spans="1:22">
      <c r="A35" s="202"/>
      <c r="B35" s="29" t="s">
        <v>23</v>
      </c>
      <c r="C35" s="39">
        <v>33770</v>
      </c>
      <c r="D35" s="57">
        <v>33.83</v>
      </c>
      <c r="E35" s="39">
        <v>60570171</v>
      </c>
      <c r="F35" s="57">
        <v>24.22</v>
      </c>
      <c r="G35" s="57">
        <v>4.38</v>
      </c>
      <c r="H35" s="57">
        <v>6922.97</v>
      </c>
      <c r="I35" s="39">
        <v>2263</v>
      </c>
      <c r="J35" s="36">
        <v>62.7</v>
      </c>
      <c r="K35" s="76">
        <v>51</v>
      </c>
      <c r="L35" s="57">
        <v>111.35</v>
      </c>
      <c r="M35" s="57">
        <v>27.13</v>
      </c>
      <c r="N35" s="57">
        <v>21</v>
      </c>
      <c r="O35" s="57">
        <v>69516.479999999996</v>
      </c>
      <c r="P35" s="57">
        <v>13929.47</v>
      </c>
      <c r="Q35" s="57">
        <v>19.82</v>
      </c>
      <c r="R35" s="57">
        <v>6.22</v>
      </c>
      <c r="S35" s="57">
        <v>1793.6</v>
      </c>
      <c r="T35" s="57">
        <v>460.46</v>
      </c>
      <c r="U35" s="57">
        <v>-0.04</v>
      </c>
      <c r="V35" s="57">
        <v>-0.05</v>
      </c>
    </row>
    <row r="36" spans="1:22">
      <c r="A36" s="202"/>
      <c r="B36" s="29" t="s">
        <v>24</v>
      </c>
      <c r="C36" s="39">
        <v>22858</v>
      </c>
      <c r="D36" s="57">
        <v>22.9</v>
      </c>
      <c r="E36" s="39">
        <v>88290892</v>
      </c>
      <c r="F36" s="57">
        <v>35.299999999999997</v>
      </c>
      <c r="G36" s="57">
        <v>4.57</v>
      </c>
      <c r="H36" s="57">
        <v>8435.7900000000009</v>
      </c>
      <c r="I36" s="39">
        <v>3105.12</v>
      </c>
      <c r="J36" s="36">
        <v>69.930000000000007</v>
      </c>
      <c r="K36" s="76">
        <v>54</v>
      </c>
      <c r="L36" s="57">
        <v>132.65</v>
      </c>
      <c r="M36" s="57">
        <v>30.84</v>
      </c>
      <c r="N36" s="57">
        <v>23.74</v>
      </c>
      <c r="O36" s="57">
        <v>138974.85</v>
      </c>
      <c r="P36" s="57">
        <v>19451.29</v>
      </c>
      <c r="Q36" s="57">
        <v>19.22</v>
      </c>
      <c r="R36" s="57">
        <v>5.53</v>
      </c>
      <c r="S36" s="57">
        <v>3862.6</v>
      </c>
      <c r="T36" s="57">
        <v>603</v>
      </c>
      <c r="U36" s="57">
        <v>-0.04</v>
      </c>
      <c r="V36" s="57">
        <v>-0.05</v>
      </c>
    </row>
    <row r="37" spans="1:22">
      <c r="A37" s="202"/>
      <c r="B37" s="29" t="s">
        <v>25</v>
      </c>
      <c r="C37" s="39">
        <v>16072</v>
      </c>
      <c r="D37" s="57">
        <v>16.100000000000001</v>
      </c>
      <c r="E37" s="39">
        <v>35232031</v>
      </c>
      <c r="F37" s="57">
        <v>14.09</v>
      </c>
      <c r="G37" s="57">
        <v>4.7699999999999996</v>
      </c>
      <c r="H37" s="57">
        <v>13639.96</v>
      </c>
      <c r="I37" s="39">
        <v>4336</v>
      </c>
      <c r="J37" s="36">
        <v>81.319999999999993</v>
      </c>
      <c r="K37" s="76">
        <v>61</v>
      </c>
      <c r="L37" s="57">
        <v>159.41999999999999</v>
      </c>
      <c r="M37" s="57">
        <v>31.99</v>
      </c>
      <c r="N37" s="57">
        <v>24.96</v>
      </c>
      <c r="O37" s="57">
        <v>88553.26</v>
      </c>
      <c r="P37" s="57">
        <v>20248.900000000001</v>
      </c>
      <c r="Q37" s="57">
        <v>13.74</v>
      </c>
      <c r="R37" s="57">
        <v>4.91</v>
      </c>
      <c r="S37" s="57">
        <v>2192.13</v>
      </c>
      <c r="T37" s="57">
        <v>588.1</v>
      </c>
      <c r="U37" s="57">
        <v>-0.03</v>
      </c>
      <c r="V37" s="57">
        <v>-0.04</v>
      </c>
    </row>
    <row r="38" spans="1:22">
      <c r="A38" s="202"/>
      <c r="B38" s="29" t="s">
        <v>26</v>
      </c>
      <c r="C38" s="39">
        <v>8599</v>
      </c>
      <c r="D38" s="57">
        <v>8.61</v>
      </c>
      <c r="E38" s="39">
        <v>42897054</v>
      </c>
      <c r="F38" s="57">
        <v>17.149999999999999</v>
      </c>
      <c r="G38" s="57">
        <v>5.33</v>
      </c>
      <c r="H38" s="57">
        <v>19918.98</v>
      </c>
      <c r="I38" s="39">
        <v>4035</v>
      </c>
      <c r="J38" s="36">
        <v>94.68</v>
      </c>
      <c r="K38" s="76">
        <v>74</v>
      </c>
      <c r="L38" s="57">
        <v>194.65</v>
      </c>
      <c r="M38" s="57">
        <v>33.020000000000003</v>
      </c>
      <c r="N38" s="57">
        <v>22.76</v>
      </c>
      <c r="O38" s="57">
        <v>193357.35</v>
      </c>
      <c r="P38" s="57">
        <v>18887.599999999999</v>
      </c>
      <c r="Q38" s="57">
        <v>20.61</v>
      </c>
      <c r="R38" s="57">
        <v>3.88</v>
      </c>
      <c r="S38" s="57">
        <v>4988.8500000000004</v>
      </c>
      <c r="T38" s="57">
        <v>555</v>
      </c>
      <c r="U38" s="57">
        <v>-0.04</v>
      </c>
      <c r="V38" s="57">
        <v>-0.04</v>
      </c>
    </row>
    <row r="39" spans="1:22">
      <c r="A39" s="202"/>
      <c r="B39" s="29" t="s">
        <v>27</v>
      </c>
      <c r="C39" s="39">
        <v>3079</v>
      </c>
      <c r="D39" s="57">
        <v>3.08</v>
      </c>
      <c r="E39" s="39">
        <v>7913294</v>
      </c>
      <c r="F39" s="57">
        <v>3.16</v>
      </c>
      <c r="G39" s="57">
        <v>5.26</v>
      </c>
      <c r="H39" s="57">
        <v>19646.900000000001</v>
      </c>
      <c r="I39" s="39">
        <v>4206</v>
      </c>
      <c r="J39" s="36">
        <v>99.79</v>
      </c>
      <c r="K39" s="76">
        <v>68</v>
      </c>
      <c r="L39" s="57">
        <v>203.92</v>
      </c>
      <c r="M39" s="57">
        <v>34.39</v>
      </c>
      <c r="N39" s="57">
        <v>23.99</v>
      </c>
      <c r="O39" s="57">
        <v>75459.97</v>
      </c>
      <c r="P39" s="57">
        <v>17720.099999999999</v>
      </c>
      <c r="Q39" s="57">
        <v>6.81</v>
      </c>
      <c r="R39" s="57">
        <v>3.23</v>
      </c>
      <c r="S39" s="57">
        <v>2570.21</v>
      </c>
      <c r="T39" s="57">
        <v>625</v>
      </c>
      <c r="U39" s="57">
        <v>-0.04</v>
      </c>
      <c r="V39" s="57">
        <v>-0.05</v>
      </c>
    </row>
    <row r="40" spans="1:22">
      <c r="A40" s="202"/>
      <c r="B40" s="29" t="s">
        <v>28</v>
      </c>
      <c r="C40" s="39">
        <v>561</v>
      </c>
      <c r="D40" s="57">
        <v>0.56000000000000005</v>
      </c>
      <c r="E40" s="39">
        <v>1214899</v>
      </c>
      <c r="F40" s="57">
        <v>0.49</v>
      </c>
      <c r="G40" s="57">
        <v>6.04</v>
      </c>
      <c r="H40" s="57">
        <v>14141.21</v>
      </c>
      <c r="I40" s="39">
        <v>7251</v>
      </c>
      <c r="J40" s="36">
        <v>137.58000000000001</v>
      </c>
      <c r="K40" s="76">
        <v>129.32</v>
      </c>
      <c r="L40" s="57">
        <v>268.26</v>
      </c>
      <c r="M40" s="57">
        <v>27.13</v>
      </c>
      <c r="N40" s="57">
        <v>19.95</v>
      </c>
      <c r="O40" s="57">
        <v>91467.97</v>
      </c>
      <c r="P40" s="57">
        <v>12826.32</v>
      </c>
      <c r="Q40" s="57">
        <v>5.85</v>
      </c>
      <c r="R40" s="57">
        <v>2.57</v>
      </c>
      <c r="S40" s="57">
        <v>2166.35</v>
      </c>
      <c r="T40" s="57">
        <v>532.69000000000005</v>
      </c>
      <c r="U40" s="57">
        <v>-0.03</v>
      </c>
      <c r="V40" s="57">
        <v>-0.04</v>
      </c>
    </row>
    <row r="41" spans="1:22">
      <c r="A41" s="202"/>
      <c r="B41" s="29"/>
      <c r="C41" s="39">
        <f>SUM(C33:C40)</f>
        <v>99822</v>
      </c>
      <c r="D41" s="57"/>
      <c r="E41" s="39">
        <f>SUM(E33:E40)</f>
        <v>250111534</v>
      </c>
      <c r="F41" s="57"/>
      <c r="G41" s="57"/>
      <c r="H41" s="57"/>
      <c r="I41" s="39"/>
      <c r="J41" s="36"/>
      <c r="K41" s="76"/>
      <c r="L41" s="57"/>
      <c r="M41" s="57"/>
      <c r="N41" s="57"/>
      <c r="O41" s="57"/>
      <c r="P41" s="57"/>
      <c r="Q41" s="57"/>
      <c r="R41" s="57"/>
      <c r="S41" s="57"/>
      <c r="T41" s="57"/>
      <c r="U41" s="57"/>
      <c r="V41" s="57"/>
    </row>
    <row r="42" spans="1:22">
      <c r="A42" s="29"/>
      <c r="B42" s="29"/>
      <c r="C42" s="39"/>
      <c r="D42" s="57"/>
      <c r="E42" s="39"/>
      <c r="F42" s="57"/>
      <c r="G42" s="57"/>
      <c r="H42" s="57"/>
      <c r="I42" s="39"/>
      <c r="J42" s="36"/>
      <c r="K42" s="76"/>
      <c r="L42" s="57"/>
      <c r="M42" s="57"/>
      <c r="N42" s="57"/>
      <c r="O42" s="57"/>
      <c r="P42" s="57"/>
      <c r="Q42" s="57"/>
      <c r="R42" s="57"/>
      <c r="S42" s="57"/>
      <c r="T42" s="57"/>
      <c r="U42" s="57"/>
      <c r="V42" s="57"/>
    </row>
    <row r="43" spans="1:22">
      <c r="A43" s="202" t="s">
        <v>248</v>
      </c>
      <c r="B43" s="29" t="s">
        <v>115</v>
      </c>
      <c r="C43" s="39">
        <v>5111</v>
      </c>
      <c r="D43" s="57">
        <v>6.41</v>
      </c>
      <c r="E43" s="39">
        <v>5145607</v>
      </c>
      <c r="F43" s="57">
        <v>2.29</v>
      </c>
      <c r="G43" s="57">
        <v>5.29</v>
      </c>
      <c r="H43" s="57">
        <v>2037.77</v>
      </c>
      <c r="I43" s="39">
        <v>1189</v>
      </c>
      <c r="J43" s="36">
        <v>48.49</v>
      </c>
      <c r="K43" s="76">
        <v>43</v>
      </c>
      <c r="L43" s="57">
        <v>85.44</v>
      </c>
      <c r="M43" s="57">
        <v>18.72</v>
      </c>
      <c r="N43" s="57">
        <v>16.3</v>
      </c>
      <c r="O43" s="57">
        <v>23296.62</v>
      </c>
      <c r="P43" s="57">
        <v>7539.2</v>
      </c>
      <c r="Q43" s="57">
        <v>13.36</v>
      </c>
      <c r="R43" s="57">
        <v>7.88</v>
      </c>
      <c r="S43" s="57">
        <v>1006.84</v>
      </c>
      <c r="T43" s="57">
        <v>293.61</v>
      </c>
      <c r="U43" s="57">
        <v>-0.04</v>
      </c>
      <c r="V43" s="57">
        <v>-0.05</v>
      </c>
    </row>
    <row r="44" spans="1:22">
      <c r="A44" s="202"/>
      <c r="B44" s="29" t="s">
        <v>116</v>
      </c>
      <c r="C44" s="39">
        <v>8172</v>
      </c>
      <c r="D44" s="57">
        <v>10.25</v>
      </c>
      <c r="E44" s="39">
        <v>7525296</v>
      </c>
      <c r="F44" s="57">
        <v>3.35</v>
      </c>
      <c r="G44" s="57">
        <v>5.0199999999999996</v>
      </c>
      <c r="H44" s="57">
        <v>4239.1899999999996</v>
      </c>
      <c r="I44" s="39">
        <v>1564</v>
      </c>
      <c r="J44" s="36">
        <v>58.08</v>
      </c>
      <c r="K44" s="76">
        <v>49</v>
      </c>
      <c r="L44" s="57">
        <v>103.85</v>
      </c>
      <c r="M44" s="57">
        <v>20.9</v>
      </c>
      <c r="N44" s="57">
        <v>18.32</v>
      </c>
      <c r="O44" s="57">
        <v>38810.14</v>
      </c>
      <c r="P44" s="57">
        <v>13378.66</v>
      </c>
      <c r="Q44" s="57">
        <v>15.05</v>
      </c>
      <c r="R44" s="57">
        <v>8.93</v>
      </c>
      <c r="S44" s="57">
        <v>920.91</v>
      </c>
      <c r="T44" s="57">
        <v>418.04</v>
      </c>
      <c r="U44" s="57">
        <v>-0.04</v>
      </c>
      <c r="V44" s="57">
        <v>-0.04</v>
      </c>
    </row>
    <row r="45" spans="1:22">
      <c r="A45" s="202"/>
      <c r="B45" s="29" t="s">
        <v>117</v>
      </c>
      <c r="C45" s="39">
        <v>27381</v>
      </c>
      <c r="D45" s="57">
        <v>34.340000000000003</v>
      </c>
      <c r="E45" s="39">
        <v>54193178</v>
      </c>
      <c r="F45" s="57">
        <v>24.14</v>
      </c>
      <c r="G45" s="57">
        <v>4.4800000000000004</v>
      </c>
      <c r="H45" s="57">
        <v>6407.16</v>
      </c>
      <c r="I45" s="39">
        <v>2091.73</v>
      </c>
      <c r="J45" s="36">
        <v>61.35</v>
      </c>
      <c r="K45" s="76">
        <v>51</v>
      </c>
      <c r="L45" s="57">
        <v>108.52</v>
      </c>
      <c r="M45" s="57">
        <v>25.92</v>
      </c>
      <c r="N45" s="57">
        <v>19.739999999999998</v>
      </c>
      <c r="O45" s="57">
        <v>76698.039999999994</v>
      </c>
      <c r="P45" s="57">
        <v>15961.3</v>
      </c>
      <c r="Q45" s="57">
        <v>22.55</v>
      </c>
      <c r="R45" s="57">
        <v>7.15</v>
      </c>
      <c r="S45" s="57">
        <v>1979.2</v>
      </c>
      <c r="T45" s="57">
        <v>499.25</v>
      </c>
      <c r="U45" s="57">
        <v>-0.04</v>
      </c>
      <c r="V45" s="57">
        <v>-0.04</v>
      </c>
    </row>
    <row r="46" spans="1:22">
      <c r="A46" s="202"/>
      <c r="B46" s="29" t="s">
        <v>118</v>
      </c>
      <c r="C46" s="39">
        <v>17868</v>
      </c>
      <c r="D46" s="57">
        <v>22.41</v>
      </c>
      <c r="E46" s="39">
        <v>82324525</v>
      </c>
      <c r="F46" s="57">
        <v>36.659999999999997</v>
      </c>
      <c r="G46" s="57">
        <v>4.5999999999999996</v>
      </c>
      <c r="H46" s="57">
        <v>7934.16</v>
      </c>
      <c r="I46" s="39">
        <v>2954.28</v>
      </c>
      <c r="J46" s="36">
        <v>68.930000000000007</v>
      </c>
      <c r="K46" s="76">
        <v>53</v>
      </c>
      <c r="L46" s="57">
        <v>131.44</v>
      </c>
      <c r="M46" s="57">
        <v>28.75</v>
      </c>
      <c r="N46" s="57">
        <v>22.12</v>
      </c>
      <c r="O46" s="57">
        <v>164335.48000000001</v>
      </c>
      <c r="P46" s="57">
        <v>23683.9</v>
      </c>
      <c r="Q46" s="57">
        <v>22.68</v>
      </c>
      <c r="R46" s="57">
        <v>7.01</v>
      </c>
      <c r="S46" s="57">
        <v>4607.4399999999996</v>
      </c>
      <c r="T46" s="57">
        <v>674.7</v>
      </c>
      <c r="U46" s="57">
        <v>-0.04</v>
      </c>
      <c r="V46" s="57">
        <v>-0.04</v>
      </c>
    </row>
    <row r="47" spans="1:22">
      <c r="A47" s="202"/>
      <c r="B47" s="29" t="s">
        <v>119</v>
      </c>
      <c r="C47" s="39">
        <v>11991</v>
      </c>
      <c r="D47" s="57">
        <v>15.04</v>
      </c>
      <c r="E47" s="39">
        <v>29029570</v>
      </c>
      <c r="F47" s="57">
        <v>12.93</v>
      </c>
      <c r="G47" s="57">
        <v>4.95</v>
      </c>
      <c r="H47" s="57">
        <v>12680.99</v>
      </c>
      <c r="I47" s="39">
        <v>3925</v>
      </c>
      <c r="J47" s="36">
        <v>82.34</v>
      </c>
      <c r="K47" s="76">
        <v>61</v>
      </c>
      <c r="L47" s="57">
        <v>163.15</v>
      </c>
      <c r="M47" s="57">
        <v>29.07</v>
      </c>
      <c r="N47" s="57">
        <v>21.88</v>
      </c>
      <c r="O47" s="57">
        <v>103204.76</v>
      </c>
      <c r="P47" s="57">
        <v>24240.87</v>
      </c>
      <c r="Q47" s="57">
        <v>16.16</v>
      </c>
      <c r="R47" s="57">
        <v>6.88</v>
      </c>
      <c r="S47" s="57">
        <v>2421.0300000000002</v>
      </c>
      <c r="T47" s="57">
        <v>691.5</v>
      </c>
      <c r="U47" s="57">
        <v>-0.03</v>
      </c>
      <c r="V47" s="57">
        <v>-0.04</v>
      </c>
    </row>
    <row r="48" spans="1:22">
      <c r="A48" s="202"/>
      <c r="B48" s="29" t="s">
        <v>120</v>
      </c>
      <c r="C48" s="39">
        <v>6408</v>
      </c>
      <c r="D48" s="57">
        <v>8.0399999999999991</v>
      </c>
      <c r="E48" s="39">
        <v>38075475</v>
      </c>
      <c r="F48" s="57">
        <v>16.96</v>
      </c>
      <c r="G48" s="57">
        <v>5.59</v>
      </c>
      <c r="H48" s="57">
        <v>22380.560000000001</v>
      </c>
      <c r="I48" s="39">
        <v>3968</v>
      </c>
      <c r="J48" s="36">
        <v>94.21</v>
      </c>
      <c r="K48" s="76">
        <v>73</v>
      </c>
      <c r="L48" s="57">
        <v>201.35</v>
      </c>
      <c r="M48" s="57">
        <v>29.11</v>
      </c>
      <c r="N48" s="57">
        <v>20.38</v>
      </c>
      <c r="O48" s="57">
        <v>238334.42</v>
      </c>
      <c r="P48" s="57">
        <v>23157.7</v>
      </c>
      <c r="Q48" s="57">
        <v>25.86</v>
      </c>
      <c r="R48" s="57">
        <v>5.79</v>
      </c>
      <c r="S48" s="57">
        <v>5941.55</v>
      </c>
      <c r="T48" s="57">
        <v>673</v>
      </c>
      <c r="U48" s="57">
        <v>-0.03</v>
      </c>
      <c r="V48" s="57">
        <v>-0.04</v>
      </c>
    </row>
    <row r="49" spans="1:25">
      <c r="A49" s="202"/>
      <c r="B49" s="29" t="s">
        <v>121</v>
      </c>
      <c r="C49" s="39">
        <v>2317</v>
      </c>
      <c r="D49" s="57">
        <v>2.91</v>
      </c>
      <c r="E49" s="39">
        <v>7110619</v>
      </c>
      <c r="F49" s="57">
        <v>3.17</v>
      </c>
      <c r="G49" s="57">
        <v>5.52</v>
      </c>
      <c r="H49" s="57">
        <v>19005.509999999998</v>
      </c>
      <c r="I49" s="39">
        <v>4372</v>
      </c>
      <c r="J49" s="36">
        <v>102.94</v>
      </c>
      <c r="K49" s="76">
        <v>65</v>
      </c>
      <c r="L49" s="57">
        <v>223.43</v>
      </c>
      <c r="M49" s="57">
        <v>32.090000000000003</v>
      </c>
      <c r="N49" s="57">
        <v>19.39</v>
      </c>
      <c r="O49" s="57">
        <v>91727.03</v>
      </c>
      <c r="P49" s="57">
        <v>21077.8</v>
      </c>
      <c r="Q49" s="57">
        <v>8</v>
      </c>
      <c r="R49" s="57">
        <v>3.84</v>
      </c>
      <c r="S49" s="57">
        <v>3068.53</v>
      </c>
      <c r="T49" s="57">
        <v>782.38</v>
      </c>
      <c r="U49" s="57">
        <v>-0.03</v>
      </c>
      <c r="V49" s="57">
        <v>-0.04</v>
      </c>
    </row>
    <row r="50" spans="1:25">
      <c r="A50" s="202"/>
      <c r="B50" s="29" t="s">
        <v>122</v>
      </c>
      <c r="C50" s="39">
        <v>484</v>
      </c>
      <c r="D50" s="57">
        <v>0.61</v>
      </c>
      <c r="E50" s="39">
        <v>1133121</v>
      </c>
      <c r="F50" s="57">
        <v>0.5</v>
      </c>
      <c r="G50" s="57">
        <v>6</v>
      </c>
      <c r="H50" s="57">
        <v>11755.82</v>
      </c>
      <c r="I50" s="39">
        <v>4498</v>
      </c>
      <c r="J50" s="36">
        <v>139.66999999999999</v>
      </c>
      <c r="K50" s="76">
        <v>162</v>
      </c>
      <c r="L50" s="57">
        <v>268.7</v>
      </c>
      <c r="M50" s="57">
        <v>24.78</v>
      </c>
      <c r="N50" s="57">
        <v>18.079999999999998</v>
      </c>
      <c r="O50" s="57">
        <v>99438.31</v>
      </c>
      <c r="P50" s="57">
        <v>12575.21</v>
      </c>
      <c r="Q50" s="57">
        <v>6.35</v>
      </c>
      <c r="R50" s="57">
        <v>2.59</v>
      </c>
      <c r="S50" s="57">
        <v>2341.3200000000002</v>
      </c>
      <c r="T50" s="57">
        <v>532.69000000000005</v>
      </c>
      <c r="U50" s="57">
        <v>-0.03</v>
      </c>
      <c r="V50" s="57">
        <v>-0.04</v>
      </c>
    </row>
    <row r="51" spans="1:25">
      <c r="A51" s="29"/>
      <c r="B51" s="29"/>
      <c r="C51" s="39"/>
      <c r="D51" s="57"/>
      <c r="E51" s="39"/>
      <c r="F51" s="57"/>
      <c r="G51" s="57"/>
      <c r="H51" s="57"/>
      <c r="I51" s="39"/>
      <c r="J51" s="36"/>
      <c r="K51" s="76"/>
      <c r="L51" s="57"/>
      <c r="M51" s="57"/>
      <c r="N51" s="57"/>
      <c r="O51" s="57"/>
      <c r="P51" s="57"/>
      <c r="Q51" s="57"/>
      <c r="R51" s="57"/>
      <c r="S51" s="57"/>
      <c r="T51" s="57"/>
      <c r="U51" s="57"/>
      <c r="V51" s="57"/>
      <c r="Y51" s="10"/>
    </row>
    <row r="52" spans="1:25">
      <c r="A52" s="202" t="s">
        <v>249</v>
      </c>
      <c r="B52" s="29" t="s">
        <v>21</v>
      </c>
      <c r="C52" s="39">
        <v>534</v>
      </c>
      <c r="D52" s="57">
        <v>2.68</v>
      </c>
      <c r="E52" s="39">
        <v>245094.91</v>
      </c>
      <c r="F52" s="57">
        <v>0.97</v>
      </c>
      <c r="G52" s="57">
        <v>4.7300000000000004</v>
      </c>
      <c r="H52" s="57">
        <v>2692.09</v>
      </c>
      <c r="I52" s="39">
        <v>1315</v>
      </c>
      <c r="J52" s="36">
        <v>48.35</v>
      </c>
      <c r="K52" s="76">
        <v>39</v>
      </c>
      <c r="L52" s="57">
        <v>79.5</v>
      </c>
      <c r="M52" s="57">
        <v>24.78</v>
      </c>
      <c r="N52" s="57">
        <v>15.77</v>
      </c>
      <c r="O52" s="57">
        <v>22375.26</v>
      </c>
      <c r="P52" s="57">
        <v>4896</v>
      </c>
      <c r="Q52" s="57">
        <v>14.6</v>
      </c>
      <c r="R52" s="57">
        <v>6.03</v>
      </c>
      <c r="S52" s="57">
        <v>459.16</v>
      </c>
      <c r="T52" s="57">
        <v>190.5</v>
      </c>
      <c r="U52" s="57">
        <v>-0.03</v>
      </c>
      <c r="V52" s="57">
        <v>-0.04</v>
      </c>
    </row>
    <row r="53" spans="1:25">
      <c r="A53" s="202"/>
      <c r="B53" s="29" t="s">
        <v>22</v>
      </c>
      <c r="C53" s="39">
        <v>1062</v>
      </c>
      <c r="D53" s="57">
        <v>5.33</v>
      </c>
      <c r="E53" s="39">
        <v>1075145.6399999999</v>
      </c>
      <c r="F53" s="57">
        <v>4.24</v>
      </c>
      <c r="G53" s="57">
        <v>3.77</v>
      </c>
      <c r="H53" s="57">
        <v>7102.71</v>
      </c>
      <c r="I53" s="39">
        <v>2203</v>
      </c>
      <c r="J53" s="36">
        <v>73.12</v>
      </c>
      <c r="K53" s="76">
        <v>54.69</v>
      </c>
      <c r="L53" s="57">
        <v>132.29</v>
      </c>
      <c r="M53" s="57">
        <v>31.47</v>
      </c>
      <c r="N53" s="57">
        <v>26.62</v>
      </c>
      <c r="O53" s="57">
        <v>28827.48</v>
      </c>
      <c r="P53" s="57">
        <v>12250.67</v>
      </c>
      <c r="Q53" s="57">
        <v>12.46</v>
      </c>
      <c r="R53" s="57">
        <v>3.93</v>
      </c>
      <c r="S53" s="57">
        <v>1012.02</v>
      </c>
      <c r="T53" s="57">
        <v>545</v>
      </c>
      <c r="U53" s="57">
        <v>-0.04</v>
      </c>
      <c r="V53" s="57">
        <v>-0.05</v>
      </c>
    </row>
    <row r="54" spans="1:25">
      <c r="A54" s="202"/>
      <c r="B54" s="29" t="s">
        <v>23</v>
      </c>
      <c r="C54" s="39">
        <v>6320</v>
      </c>
      <c r="D54" s="57">
        <v>31.74</v>
      </c>
      <c r="E54" s="39">
        <v>6233709.2800000003</v>
      </c>
      <c r="F54" s="57">
        <v>24.56</v>
      </c>
      <c r="G54" s="57">
        <v>3.95</v>
      </c>
      <c r="H54" s="57">
        <v>9198.02</v>
      </c>
      <c r="I54" s="39">
        <v>2595</v>
      </c>
      <c r="J54" s="36">
        <v>68.55</v>
      </c>
      <c r="K54" s="76">
        <v>55</v>
      </c>
      <c r="L54" s="57">
        <v>124.02</v>
      </c>
      <c r="M54" s="57">
        <v>32.25</v>
      </c>
      <c r="N54" s="57">
        <v>26.9</v>
      </c>
      <c r="O54" s="57">
        <v>38521.49</v>
      </c>
      <c r="P54" s="57">
        <v>8982.4500000000007</v>
      </c>
      <c r="Q54" s="57">
        <v>8.0399999999999991</v>
      </c>
      <c r="R54" s="57">
        <v>2.33</v>
      </c>
      <c r="S54" s="57">
        <v>986.34</v>
      </c>
      <c r="T54" s="57">
        <v>358.06</v>
      </c>
      <c r="U54" s="57">
        <v>-0.04</v>
      </c>
      <c r="V54" s="57">
        <v>-0.06</v>
      </c>
    </row>
    <row r="55" spans="1:25">
      <c r="A55" s="202"/>
      <c r="B55" s="29" t="s">
        <v>24</v>
      </c>
      <c r="C55" s="39">
        <v>4924</v>
      </c>
      <c r="D55" s="57">
        <v>24.73</v>
      </c>
      <c r="E55" s="39">
        <v>5930658.6699999999</v>
      </c>
      <c r="F55" s="57">
        <v>23.36</v>
      </c>
      <c r="G55" s="57">
        <v>4.47</v>
      </c>
      <c r="H55" s="57">
        <v>10326.540000000001</v>
      </c>
      <c r="I55" s="39">
        <v>3913</v>
      </c>
      <c r="J55" s="36">
        <v>73.86</v>
      </c>
      <c r="K55" s="76">
        <v>59</v>
      </c>
      <c r="L55" s="57">
        <v>137.44</v>
      </c>
      <c r="M55" s="57">
        <v>38.47</v>
      </c>
      <c r="N55" s="57">
        <v>33.42</v>
      </c>
      <c r="O55" s="57">
        <v>48727.82</v>
      </c>
      <c r="P55" s="57">
        <v>8544.77</v>
      </c>
      <c r="Q55" s="57">
        <v>6.87</v>
      </c>
      <c r="R55" s="57">
        <v>1.92</v>
      </c>
      <c r="S55" s="57">
        <v>1204.5</v>
      </c>
      <c r="T55" s="57">
        <v>373.03</v>
      </c>
      <c r="U55" s="57">
        <v>-0.05</v>
      </c>
      <c r="V55" s="57">
        <v>-0.05</v>
      </c>
    </row>
    <row r="56" spans="1:25">
      <c r="A56" s="202"/>
      <c r="B56" s="29" t="s">
        <v>25</v>
      </c>
      <c r="C56" s="39">
        <v>4066</v>
      </c>
      <c r="D56" s="57">
        <v>20.420000000000002</v>
      </c>
      <c r="E56" s="39">
        <v>6192581.9699999997</v>
      </c>
      <c r="F56" s="57">
        <v>24.39</v>
      </c>
      <c r="G56" s="57">
        <v>4.2300000000000004</v>
      </c>
      <c r="H56" s="57">
        <v>16478.93</v>
      </c>
      <c r="I56" s="39">
        <v>4727</v>
      </c>
      <c r="J56" s="36">
        <v>78.33</v>
      </c>
      <c r="K56" s="76">
        <v>59</v>
      </c>
      <c r="L56" s="57">
        <v>148.44</v>
      </c>
      <c r="M56" s="57">
        <v>40.549999999999997</v>
      </c>
      <c r="N56" s="57">
        <v>36.909999999999997</v>
      </c>
      <c r="O56" s="57">
        <v>45654.04</v>
      </c>
      <c r="P56" s="57">
        <v>16437.3</v>
      </c>
      <c r="Q56" s="57">
        <v>6.65</v>
      </c>
      <c r="R56" s="57">
        <v>2.2000000000000002</v>
      </c>
      <c r="S56" s="57">
        <v>1522.89</v>
      </c>
      <c r="T56" s="57">
        <v>503.5</v>
      </c>
      <c r="U56" s="57">
        <v>-0.04</v>
      </c>
      <c r="V56" s="57">
        <v>-0.05</v>
      </c>
    </row>
    <row r="57" spans="1:25">
      <c r="A57" s="202"/>
      <c r="B57" s="29" t="s">
        <v>26</v>
      </c>
      <c r="C57" s="39">
        <v>2167</v>
      </c>
      <c r="D57" s="57">
        <v>10.88</v>
      </c>
      <c r="E57" s="39">
        <v>4823152.25</v>
      </c>
      <c r="F57" s="57">
        <v>19</v>
      </c>
      <c r="G57" s="57">
        <v>4.5599999999999996</v>
      </c>
      <c r="H57" s="57">
        <v>12822.84</v>
      </c>
      <c r="I57" s="39">
        <v>4091</v>
      </c>
      <c r="J57" s="36">
        <v>96.4</v>
      </c>
      <c r="K57" s="76">
        <v>77</v>
      </c>
      <c r="L57" s="57">
        <v>176.08</v>
      </c>
      <c r="M57" s="57">
        <v>44.35</v>
      </c>
      <c r="N57" s="57">
        <v>37.5</v>
      </c>
      <c r="O57" s="57">
        <v>62386.559999999998</v>
      </c>
      <c r="P57" s="57">
        <v>7146.92</v>
      </c>
      <c r="Q57" s="57">
        <v>5.3</v>
      </c>
      <c r="R57" s="57">
        <v>1.56</v>
      </c>
      <c r="S57" s="57">
        <v>2225.2199999999998</v>
      </c>
      <c r="T57" s="57">
        <v>383.65</v>
      </c>
      <c r="U57" s="57">
        <v>-0.05</v>
      </c>
      <c r="V57" s="57">
        <v>-0.06</v>
      </c>
    </row>
    <row r="58" spans="1:25">
      <c r="A58" s="202"/>
      <c r="B58" s="29" t="s">
        <v>27</v>
      </c>
      <c r="C58" s="39">
        <v>762</v>
      </c>
      <c r="D58" s="57">
        <v>3.83</v>
      </c>
      <c r="E58" s="39">
        <v>802675.5</v>
      </c>
      <c r="F58" s="57">
        <v>3.16</v>
      </c>
      <c r="G58" s="57">
        <v>4.46</v>
      </c>
      <c r="H58" s="57">
        <v>21598.5</v>
      </c>
      <c r="I58" s="39">
        <v>3587</v>
      </c>
      <c r="J58" s="36">
        <v>90.21</v>
      </c>
      <c r="K58" s="76">
        <v>69</v>
      </c>
      <c r="L58" s="57">
        <v>144.57</v>
      </c>
      <c r="M58" s="57">
        <v>41.39</v>
      </c>
      <c r="N58" s="57">
        <v>35.97</v>
      </c>
      <c r="O58" s="57">
        <v>25963.4</v>
      </c>
      <c r="P58" s="57">
        <v>8716.9</v>
      </c>
      <c r="Q58" s="57">
        <v>3.2</v>
      </c>
      <c r="R58" s="57">
        <v>1.59</v>
      </c>
      <c r="S58" s="57">
        <v>1053.97</v>
      </c>
      <c r="T58" s="57">
        <v>556.14</v>
      </c>
      <c r="U58" s="57">
        <v>-0.06</v>
      </c>
      <c r="V58" s="57">
        <v>-7.0000000000000007E-2</v>
      </c>
    </row>
    <row r="59" spans="1:25">
      <c r="A59" s="202"/>
      <c r="B59" s="29" t="s">
        <v>28</v>
      </c>
      <c r="C59" s="39">
        <v>77</v>
      </c>
      <c r="D59" s="57">
        <v>0.39</v>
      </c>
      <c r="E59" s="39">
        <v>81778.25</v>
      </c>
      <c r="F59" s="57">
        <v>0.32</v>
      </c>
      <c r="G59" s="57">
        <v>6.31</v>
      </c>
      <c r="H59" s="57">
        <v>29165.66</v>
      </c>
      <c r="I59" s="39">
        <v>8933</v>
      </c>
      <c r="J59" s="36">
        <v>124.43</v>
      </c>
      <c r="K59" s="76">
        <v>110.68</v>
      </c>
      <c r="L59" s="57">
        <v>265.52999999999997</v>
      </c>
      <c r="M59" s="57">
        <v>41.93</v>
      </c>
      <c r="N59" s="57">
        <v>32.76</v>
      </c>
      <c r="O59" s="57">
        <v>41266.53</v>
      </c>
      <c r="P59" s="57">
        <v>21458.54</v>
      </c>
      <c r="Q59" s="57">
        <v>2.67</v>
      </c>
      <c r="R59" s="57">
        <v>1.95</v>
      </c>
      <c r="S59" s="57">
        <v>1064.29</v>
      </c>
      <c r="T59" s="57">
        <v>594.29999999999995</v>
      </c>
      <c r="U59" s="57">
        <v>-0.02</v>
      </c>
      <c r="V59" s="57">
        <v>-0.04</v>
      </c>
    </row>
    <row r="60" spans="1:25">
      <c r="A60" s="29"/>
      <c r="B60" s="29"/>
      <c r="C60" s="39"/>
      <c r="D60" s="57"/>
      <c r="E60" s="39"/>
      <c r="F60" s="57"/>
      <c r="G60" s="57"/>
      <c r="H60" s="57"/>
      <c r="I60" s="39"/>
      <c r="J60" s="36"/>
      <c r="K60" s="76"/>
      <c r="L60" s="57"/>
      <c r="M60" s="57"/>
      <c r="N60" s="57"/>
      <c r="O60" s="57"/>
      <c r="P60" s="57"/>
      <c r="Q60" s="57"/>
      <c r="R60" s="57"/>
      <c r="S60" s="57"/>
      <c r="T60" s="57"/>
      <c r="U60" s="57"/>
      <c r="V60" s="57"/>
    </row>
    <row r="61" spans="1:25">
      <c r="A61" s="202" t="s">
        <v>250</v>
      </c>
      <c r="B61" s="29" t="s">
        <v>21</v>
      </c>
      <c r="C61" s="39">
        <v>970</v>
      </c>
      <c r="D61" s="57">
        <v>2.85</v>
      </c>
      <c r="E61" s="39">
        <v>196668.35</v>
      </c>
      <c r="F61" s="57">
        <v>0.98</v>
      </c>
      <c r="G61" s="57">
        <v>5.67</v>
      </c>
      <c r="H61" s="57">
        <v>2470.46</v>
      </c>
      <c r="I61" s="39">
        <v>933</v>
      </c>
      <c r="J61" s="36">
        <v>44.08</v>
      </c>
      <c r="K61" s="76">
        <v>35</v>
      </c>
      <c r="L61" s="57">
        <v>103.08</v>
      </c>
      <c r="M61" s="57">
        <v>24.72</v>
      </c>
      <c r="N61" s="57">
        <v>22.04</v>
      </c>
      <c r="O61" s="57">
        <v>5005.43</v>
      </c>
      <c r="P61" s="57">
        <v>722.07</v>
      </c>
      <c r="Q61" s="57">
        <v>2.17</v>
      </c>
      <c r="R61" s="57">
        <v>0.62</v>
      </c>
      <c r="S61" s="57">
        <v>202.65</v>
      </c>
      <c r="T61" s="57">
        <v>69.569999999999993</v>
      </c>
      <c r="U61" s="57">
        <v>-0.14000000000000001</v>
      </c>
      <c r="V61" s="57">
        <v>-0.18</v>
      </c>
    </row>
    <row r="62" spans="1:25">
      <c r="A62" s="202"/>
      <c r="B62" s="29" t="s">
        <v>22</v>
      </c>
      <c r="C62" s="39">
        <v>2356</v>
      </c>
      <c r="D62" s="57">
        <v>6.93</v>
      </c>
      <c r="E62" s="39">
        <v>914394.41</v>
      </c>
      <c r="F62" s="57">
        <v>4.5599999999999996</v>
      </c>
      <c r="G62" s="57">
        <v>5.71</v>
      </c>
      <c r="H62" s="57">
        <v>2956.08</v>
      </c>
      <c r="I62" s="39">
        <v>1164</v>
      </c>
      <c r="J62" s="36">
        <v>48.18</v>
      </c>
      <c r="K62" s="76">
        <v>36</v>
      </c>
      <c r="L62" s="57">
        <v>120.32</v>
      </c>
      <c r="M62" s="57">
        <v>28.43</v>
      </c>
      <c r="N62" s="57">
        <v>22.16</v>
      </c>
      <c r="O62" s="57">
        <v>9995.6</v>
      </c>
      <c r="P62" s="57">
        <v>887.52</v>
      </c>
      <c r="Q62" s="57">
        <v>2.4</v>
      </c>
      <c r="R62" s="57">
        <v>1.02</v>
      </c>
      <c r="S62" s="57">
        <v>388.18</v>
      </c>
      <c r="T62" s="57">
        <v>104.73</v>
      </c>
      <c r="U62" s="57">
        <v>-0.17</v>
      </c>
      <c r="V62" s="57">
        <v>-0.19</v>
      </c>
    </row>
    <row r="63" spans="1:25">
      <c r="A63" s="202"/>
      <c r="B63" s="29" t="s">
        <v>23</v>
      </c>
      <c r="C63" s="39">
        <v>8903</v>
      </c>
      <c r="D63" s="57">
        <v>26.2</v>
      </c>
      <c r="E63" s="39">
        <v>5695485.3300000001</v>
      </c>
      <c r="F63" s="57">
        <v>28.43</v>
      </c>
      <c r="G63" s="57">
        <v>4.3899999999999997</v>
      </c>
      <c r="H63" s="57">
        <v>3620.14</v>
      </c>
      <c r="I63" s="39">
        <v>869</v>
      </c>
      <c r="J63" s="36">
        <v>63.78</v>
      </c>
      <c r="K63" s="76">
        <v>48</v>
      </c>
      <c r="L63" s="57">
        <v>159.68</v>
      </c>
      <c r="M63" s="57">
        <v>25.19</v>
      </c>
      <c r="N63" s="57">
        <v>19.27</v>
      </c>
      <c r="O63" s="57">
        <v>13188.04</v>
      </c>
      <c r="P63" s="57">
        <v>1088.9000000000001</v>
      </c>
      <c r="Q63" s="57">
        <v>3.63</v>
      </c>
      <c r="R63" s="57">
        <v>1.19</v>
      </c>
      <c r="S63" s="57">
        <v>639.76</v>
      </c>
      <c r="T63" s="57">
        <v>155.5</v>
      </c>
      <c r="U63" s="57">
        <v>-0.19</v>
      </c>
      <c r="V63" s="57">
        <v>-0.21</v>
      </c>
    </row>
    <row r="64" spans="1:25">
      <c r="A64" s="202"/>
      <c r="B64" s="29" t="s">
        <v>24</v>
      </c>
      <c r="C64" s="39">
        <v>8492</v>
      </c>
      <c r="D64" s="57">
        <v>24.99</v>
      </c>
      <c r="E64" s="39">
        <v>5949684.7300000004</v>
      </c>
      <c r="F64" s="57">
        <v>29.7</v>
      </c>
      <c r="G64" s="57">
        <v>4.5199999999999996</v>
      </c>
      <c r="H64" s="57">
        <v>4413.3</v>
      </c>
      <c r="I64" s="39">
        <v>921.62</v>
      </c>
      <c r="J64" s="36">
        <v>70.89</v>
      </c>
      <c r="K64" s="76">
        <v>48</v>
      </c>
      <c r="L64" s="57">
        <v>181.01</v>
      </c>
      <c r="M64" s="57">
        <v>24.02</v>
      </c>
      <c r="N64" s="57">
        <v>16.52</v>
      </c>
      <c r="O64" s="57">
        <v>13868.03</v>
      </c>
      <c r="P64" s="57">
        <v>967.19</v>
      </c>
      <c r="Q64" s="57">
        <v>2.85</v>
      </c>
      <c r="R64" s="57">
        <v>1.41</v>
      </c>
      <c r="S64" s="57">
        <v>700.6</v>
      </c>
      <c r="T64" s="57">
        <v>134.88999999999999</v>
      </c>
      <c r="U64" s="57">
        <v>-0.16</v>
      </c>
      <c r="V64" s="57">
        <v>-0.2</v>
      </c>
    </row>
    <row r="65" spans="1:22">
      <c r="A65" s="202"/>
      <c r="B65" s="29" t="s">
        <v>25</v>
      </c>
      <c r="C65" s="39">
        <v>6869</v>
      </c>
      <c r="D65" s="57">
        <v>20.21</v>
      </c>
      <c r="E65" s="39">
        <v>3619467.55</v>
      </c>
      <c r="F65" s="57">
        <v>18.07</v>
      </c>
      <c r="G65" s="57">
        <v>4.95</v>
      </c>
      <c r="H65" s="57">
        <v>4637.22</v>
      </c>
      <c r="I65" s="39">
        <v>980</v>
      </c>
      <c r="J65" s="36">
        <v>86.71</v>
      </c>
      <c r="K65" s="76">
        <v>65</v>
      </c>
      <c r="L65" s="57">
        <v>220.57</v>
      </c>
      <c r="M65" s="57">
        <v>23.89</v>
      </c>
      <c r="N65" s="57">
        <v>15.42</v>
      </c>
      <c r="O65" s="57">
        <v>5553.85</v>
      </c>
      <c r="P65" s="57">
        <v>865.1</v>
      </c>
      <c r="Q65" s="57">
        <v>2.15</v>
      </c>
      <c r="R65" s="57">
        <v>0.92</v>
      </c>
      <c r="S65" s="57">
        <v>526.96</v>
      </c>
      <c r="T65" s="57">
        <v>123.12</v>
      </c>
      <c r="U65" s="57">
        <v>-0.16</v>
      </c>
      <c r="V65" s="57">
        <v>-0.19</v>
      </c>
    </row>
    <row r="66" spans="1:22">
      <c r="A66" s="202"/>
      <c r="B66" s="29" t="s">
        <v>26</v>
      </c>
      <c r="C66" s="39">
        <v>4261</v>
      </c>
      <c r="D66" s="57">
        <v>12.54</v>
      </c>
      <c r="E66" s="39">
        <v>2536199.19</v>
      </c>
      <c r="F66" s="57">
        <v>12.66</v>
      </c>
      <c r="G66" s="57">
        <v>5.01</v>
      </c>
      <c r="H66" s="57">
        <v>7552.09</v>
      </c>
      <c r="I66" s="39">
        <v>1220</v>
      </c>
      <c r="J66" s="36">
        <v>116.81</v>
      </c>
      <c r="K66" s="76">
        <v>90</v>
      </c>
      <c r="L66" s="57">
        <v>296.08</v>
      </c>
      <c r="M66" s="57">
        <v>26.9</v>
      </c>
      <c r="N66" s="57">
        <v>13.9</v>
      </c>
      <c r="O66" s="57">
        <v>12668.97</v>
      </c>
      <c r="P66" s="57">
        <v>1163.04</v>
      </c>
      <c r="Q66" s="57">
        <v>2.54</v>
      </c>
      <c r="R66" s="57">
        <v>1.1599999999999999</v>
      </c>
      <c r="S66" s="57">
        <v>595.28</v>
      </c>
      <c r="T66" s="57">
        <v>182.63</v>
      </c>
      <c r="U66" s="57">
        <v>-0.16</v>
      </c>
      <c r="V66" s="57">
        <v>-0.2</v>
      </c>
    </row>
    <row r="67" spans="1:22">
      <c r="A67" s="202"/>
      <c r="B67" s="29" t="s">
        <v>27</v>
      </c>
      <c r="C67" s="39">
        <v>1841</v>
      </c>
      <c r="D67" s="57">
        <v>5.42</v>
      </c>
      <c r="E67" s="39">
        <v>1029486.84</v>
      </c>
      <c r="F67" s="57">
        <v>5.14</v>
      </c>
      <c r="G67" s="57">
        <v>4.96</v>
      </c>
      <c r="H67" s="57">
        <v>5277.41</v>
      </c>
      <c r="I67" s="39">
        <v>1304</v>
      </c>
      <c r="J67" s="36">
        <v>119.44</v>
      </c>
      <c r="K67" s="76">
        <v>89</v>
      </c>
      <c r="L67" s="57">
        <v>297.93</v>
      </c>
      <c r="M67" s="57">
        <v>23.4</v>
      </c>
      <c r="N67" s="57">
        <v>15.43</v>
      </c>
      <c r="O67" s="57">
        <v>3727.32</v>
      </c>
      <c r="P67" s="57">
        <v>907.65</v>
      </c>
      <c r="Q67" s="57">
        <v>1.6</v>
      </c>
      <c r="R67" s="57">
        <v>0.79</v>
      </c>
      <c r="S67" s="57">
        <v>559.34</v>
      </c>
      <c r="T67" s="57">
        <v>170.43</v>
      </c>
      <c r="U67" s="57">
        <v>-0.2</v>
      </c>
      <c r="V67" s="57">
        <v>-0.24</v>
      </c>
    </row>
    <row r="68" spans="1:22">
      <c r="A68" s="202"/>
      <c r="B68" s="29" t="s">
        <v>28</v>
      </c>
      <c r="C68" s="39">
        <v>289</v>
      </c>
      <c r="D68" s="57">
        <v>0.85</v>
      </c>
      <c r="E68" s="39">
        <v>89395.25</v>
      </c>
      <c r="F68" s="57">
        <v>0.45</v>
      </c>
      <c r="G68" s="57">
        <v>5.71</v>
      </c>
      <c r="H68" s="57">
        <v>2776.8</v>
      </c>
      <c r="I68" s="39">
        <v>1191.4100000000001</v>
      </c>
      <c r="J68" s="36">
        <v>163.69999999999999</v>
      </c>
      <c r="K68" s="76">
        <v>113</v>
      </c>
      <c r="L68" s="57">
        <v>389.01</v>
      </c>
      <c r="M68" s="57">
        <v>17.61</v>
      </c>
      <c r="N68" s="57">
        <v>12.99</v>
      </c>
      <c r="O68" s="57">
        <v>2003.08</v>
      </c>
      <c r="P68" s="57">
        <v>956.19</v>
      </c>
      <c r="Q68" s="57">
        <v>1.34</v>
      </c>
      <c r="R68" s="57">
        <v>0.73</v>
      </c>
      <c r="S68" s="57">
        <v>308.98</v>
      </c>
      <c r="T68" s="57">
        <v>150.38</v>
      </c>
      <c r="U68" s="57">
        <v>-0.2</v>
      </c>
      <c r="V68" s="57">
        <v>-0.21</v>
      </c>
    </row>
    <row r="69" spans="1:22">
      <c r="A69" s="202"/>
      <c r="B69" s="29"/>
      <c r="C69" s="39">
        <f>SUM(C61:C68)</f>
        <v>33981</v>
      </c>
      <c r="D69" s="57"/>
      <c r="E69" s="39">
        <f>SUM(E61:E68)</f>
        <v>20030781.650000002</v>
      </c>
      <c r="F69" s="57"/>
      <c r="G69" s="57"/>
      <c r="H69" s="57"/>
      <c r="I69" s="39"/>
      <c r="J69" s="36"/>
      <c r="K69" s="76"/>
      <c r="L69" s="57"/>
      <c r="M69" s="57"/>
      <c r="N69" s="57"/>
      <c r="O69" s="57"/>
      <c r="P69" s="57"/>
      <c r="Q69" s="57"/>
      <c r="R69" s="57"/>
      <c r="S69" s="57">
        <f>E69/C69</f>
        <v>589.47004649657163</v>
      </c>
      <c r="T69" s="57"/>
      <c r="U69" s="57"/>
      <c r="V69" s="57"/>
    </row>
    <row r="70" spans="1:22">
      <c r="A70" s="29"/>
      <c r="B70" s="29"/>
      <c r="C70" s="39"/>
      <c r="D70" s="57"/>
      <c r="E70" s="39"/>
      <c r="F70" s="57"/>
      <c r="G70" s="57"/>
      <c r="H70" s="57"/>
      <c r="I70" s="39"/>
      <c r="J70" s="36"/>
      <c r="K70" s="76"/>
      <c r="L70" s="57"/>
      <c r="M70" s="57"/>
      <c r="N70" s="57"/>
      <c r="O70" s="57"/>
      <c r="P70" s="57"/>
      <c r="Q70" s="57"/>
      <c r="R70" s="57"/>
      <c r="S70" s="57"/>
      <c r="T70" s="57"/>
      <c r="U70" s="57"/>
      <c r="V70" s="57"/>
    </row>
    <row r="71" spans="1:22">
      <c r="A71" s="202" t="s">
        <v>251</v>
      </c>
      <c r="B71" s="29" t="s">
        <v>21</v>
      </c>
      <c r="C71" s="39">
        <v>919</v>
      </c>
      <c r="D71" s="57">
        <v>3.08</v>
      </c>
      <c r="E71" s="39">
        <v>187999.77</v>
      </c>
      <c r="F71" s="57">
        <v>1</v>
      </c>
      <c r="G71" s="57">
        <v>5.7</v>
      </c>
      <c r="H71" s="57">
        <v>2581.39</v>
      </c>
      <c r="I71" s="39">
        <v>939</v>
      </c>
      <c r="J71" s="36">
        <v>44.98</v>
      </c>
      <c r="K71" s="76">
        <v>35</v>
      </c>
      <c r="L71" s="57">
        <v>104</v>
      </c>
      <c r="M71" s="57">
        <v>25.35</v>
      </c>
      <c r="N71" s="57">
        <v>22.04</v>
      </c>
      <c r="O71" s="57">
        <v>5247.94</v>
      </c>
      <c r="P71" s="57">
        <v>768</v>
      </c>
      <c r="Q71" s="57">
        <v>2.2400000000000002</v>
      </c>
      <c r="R71" s="57">
        <v>0.62</v>
      </c>
      <c r="S71" s="57">
        <v>204.54</v>
      </c>
      <c r="T71" s="57">
        <v>69.569999999999993</v>
      </c>
      <c r="U71" s="57">
        <v>-0.14000000000000001</v>
      </c>
      <c r="V71" s="57">
        <v>-0.17</v>
      </c>
    </row>
    <row r="72" spans="1:22">
      <c r="A72" s="202"/>
      <c r="B72" s="29" t="s">
        <v>22</v>
      </c>
      <c r="C72" s="39">
        <v>2075</v>
      </c>
      <c r="D72" s="57">
        <v>6.96</v>
      </c>
      <c r="E72" s="39">
        <v>841308.87</v>
      </c>
      <c r="F72" s="57">
        <v>4.4800000000000004</v>
      </c>
      <c r="G72" s="57">
        <v>5.6</v>
      </c>
      <c r="H72" s="57">
        <v>3183.63</v>
      </c>
      <c r="I72" s="39">
        <v>1282</v>
      </c>
      <c r="J72" s="36">
        <v>46.16</v>
      </c>
      <c r="K72" s="76">
        <v>36</v>
      </c>
      <c r="L72" s="57">
        <v>119.68</v>
      </c>
      <c r="M72" s="57">
        <v>30.26</v>
      </c>
      <c r="N72" s="57">
        <v>24.61</v>
      </c>
      <c r="O72" s="57">
        <v>11093.26</v>
      </c>
      <c r="P72" s="57">
        <v>930.99</v>
      </c>
      <c r="Q72" s="57">
        <v>2.27</v>
      </c>
      <c r="R72" s="57">
        <v>1.02</v>
      </c>
      <c r="S72" s="57">
        <v>405.4</v>
      </c>
      <c r="T72" s="57">
        <v>101.27</v>
      </c>
      <c r="U72" s="57">
        <v>-0.17</v>
      </c>
      <c r="V72" s="57">
        <v>-0.18</v>
      </c>
    </row>
    <row r="73" spans="1:22">
      <c r="A73" s="202"/>
      <c r="B73" s="29" t="s">
        <v>23</v>
      </c>
      <c r="C73" s="39">
        <v>8010</v>
      </c>
      <c r="D73" s="57">
        <v>26.85</v>
      </c>
      <c r="E73" s="39">
        <v>5383084.2400000002</v>
      </c>
      <c r="F73" s="57">
        <v>28.64</v>
      </c>
      <c r="G73" s="57">
        <v>4.51</v>
      </c>
      <c r="H73" s="57">
        <v>3746.22</v>
      </c>
      <c r="I73" s="39">
        <v>869</v>
      </c>
      <c r="J73" s="36">
        <v>62.76</v>
      </c>
      <c r="K73" s="76">
        <v>47</v>
      </c>
      <c r="L73" s="57">
        <v>157.28</v>
      </c>
      <c r="M73" s="57">
        <v>24.85</v>
      </c>
      <c r="N73" s="57">
        <v>19.09</v>
      </c>
      <c r="O73" s="57">
        <v>14141</v>
      </c>
      <c r="P73" s="57">
        <v>1091.5999999999999</v>
      </c>
      <c r="Q73" s="57">
        <v>3.73</v>
      </c>
      <c r="R73" s="57">
        <v>1.33</v>
      </c>
      <c r="S73" s="57">
        <v>672.06</v>
      </c>
      <c r="T73" s="57">
        <v>159.86000000000001</v>
      </c>
      <c r="U73" s="57">
        <v>-0.18</v>
      </c>
      <c r="V73" s="57">
        <v>-0.21</v>
      </c>
    </row>
    <row r="74" spans="1:22">
      <c r="A74" s="202"/>
      <c r="B74" s="29" t="s">
        <v>24</v>
      </c>
      <c r="C74" s="39">
        <v>7335</v>
      </c>
      <c r="D74" s="57">
        <v>24.59</v>
      </c>
      <c r="E74" s="39">
        <v>5675515.25</v>
      </c>
      <c r="F74" s="57">
        <v>30.19</v>
      </c>
      <c r="G74" s="57">
        <v>4.68</v>
      </c>
      <c r="H74" s="57">
        <v>4940.3500000000004</v>
      </c>
      <c r="I74" s="39">
        <v>974</v>
      </c>
      <c r="J74" s="36">
        <v>71.819999999999993</v>
      </c>
      <c r="K74" s="76">
        <v>48</v>
      </c>
      <c r="L74" s="57">
        <v>185.44</v>
      </c>
      <c r="M74" s="57">
        <v>24.87</v>
      </c>
      <c r="N74" s="57">
        <v>17.2</v>
      </c>
      <c r="O74" s="57">
        <v>15645.88</v>
      </c>
      <c r="P74" s="57">
        <v>1081.22</v>
      </c>
      <c r="Q74" s="57">
        <v>2.81</v>
      </c>
      <c r="R74" s="57">
        <v>1.43</v>
      </c>
      <c r="S74" s="57">
        <v>773.76</v>
      </c>
      <c r="T74" s="57">
        <v>152.21</v>
      </c>
      <c r="U74" s="57">
        <v>-0.15</v>
      </c>
      <c r="V74" s="57">
        <v>-0.19</v>
      </c>
    </row>
    <row r="75" spans="1:22">
      <c r="A75" s="202"/>
      <c r="B75" s="29" t="s">
        <v>25</v>
      </c>
      <c r="C75" s="39">
        <v>6033</v>
      </c>
      <c r="D75" s="57">
        <v>20.22</v>
      </c>
      <c r="E75" s="39">
        <v>3295073.45</v>
      </c>
      <c r="F75" s="57">
        <v>17.53</v>
      </c>
      <c r="G75" s="57">
        <v>5.0599999999999996</v>
      </c>
      <c r="H75" s="57">
        <v>4765.09</v>
      </c>
      <c r="I75" s="39">
        <v>1103</v>
      </c>
      <c r="J75" s="36">
        <v>87.05</v>
      </c>
      <c r="K75" s="76">
        <v>64</v>
      </c>
      <c r="L75" s="57">
        <v>224.09</v>
      </c>
      <c r="M75" s="57">
        <v>24.35</v>
      </c>
      <c r="N75" s="57">
        <v>15.87</v>
      </c>
      <c r="O75" s="57">
        <v>5797.03</v>
      </c>
      <c r="P75" s="57">
        <v>972.94</v>
      </c>
      <c r="Q75" s="57">
        <v>2.15</v>
      </c>
      <c r="R75" s="57">
        <v>0.85</v>
      </c>
      <c r="S75" s="57">
        <v>546.13</v>
      </c>
      <c r="T75" s="57">
        <v>127.23</v>
      </c>
      <c r="U75" s="57">
        <v>-0.16</v>
      </c>
      <c r="V75" s="57">
        <v>-0.2</v>
      </c>
    </row>
    <row r="76" spans="1:22">
      <c r="A76" s="202"/>
      <c r="B76" s="29" t="s">
        <v>26</v>
      </c>
      <c r="C76" s="39">
        <v>3575</v>
      </c>
      <c r="D76" s="57">
        <v>11.98</v>
      </c>
      <c r="E76" s="39">
        <v>2407815.5699999998</v>
      </c>
      <c r="F76" s="57">
        <v>12.81</v>
      </c>
      <c r="G76" s="57">
        <v>4.92</v>
      </c>
      <c r="H76" s="57">
        <v>3742.63</v>
      </c>
      <c r="I76" s="39">
        <v>1249</v>
      </c>
      <c r="J76" s="36">
        <v>114.64</v>
      </c>
      <c r="K76" s="76">
        <v>88</v>
      </c>
      <c r="L76" s="57">
        <v>282.88</v>
      </c>
      <c r="M76" s="57">
        <v>27.04</v>
      </c>
      <c r="N76" s="57">
        <v>13.9</v>
      </c>
      <c r="O76" s="57">
        <v>7875.28</v>
      </c>
      <c r="P76" s="57">
        <v>1273.78</v>
      </c>
      <c r="Q76" s="57">
        <v>2.69</v>
      </c>
      <c r="R76" s="57">
        <v>1.1599999999999999</v>
      </c>
      <c r="S76" s="57">
        <v>673.44</v>
      </c>
      <c r="T76" s="57">
        <v>176.92</v>
      </c>
      <c r="U76" s="57">
        <v>-0.15</v>
      </c>
      <c r="V76" s="57">
        <v>-0.19</v>
      </c>
    </row>
    <row r="77" spans="1:22">
      <c r="A77" s="202"/>
      <c r="B77" s="29" t="s">
        <v>27</v>
      </c>
      <c r="C77" s="39">
        <v>1640</v>
      </c>
      <c r="D77" s="57">
        <v>5.5</v>
      </c>
      <c r="E77" s="39">
        <v>941375.74</v>
      </c>
      <c r="F77" s="57">
        <v>5.01</v>
      </c>
      <c r="G77" s="57">
        <v>4.9800000000000004</v>
      </c>
      <c r="H77" s="57">
        <v>5601.67</v>
      </c>
      <c r="I77" s="39">
        <v>1431</v>
      </c>
      <c r="J77" s="36">
        <v>113.91</v>
      </c>
      <c r="K77" s="76">
        <v>76</v>
      </c>
      <c r="L77" s="57">
        <v>286.87</v>
      </c>
      <c r="M77" s="57">
        <v>23.87</v>
      </c>
      <c r="N77" s="57">
        <v>15.43</v>
      </c>
      <c r="O77" s="57">
        <v>3892.75</v>
      </c>
      <c r="P77" s="57">
        <v>930.83</v>
      </c>
      <c r="Q77" s="57">
        <v>1.56</v>
      </c>
      <c r="R77" s="57">
        <v>0.77</v>
      </c>
      <c r="S77" s="57">
        <v>574.03</v>
      </c>
      <c r="T77" s="57">
        <v>171.73</v>
      </c>
      <c r="U77" s="57">
        <v>-0.2</v>
      </c>
      <c r="V77" s="57">
        <v>-0.24</v>
      </c>
    </row>
    <row r="78" spans="1:22">
      <c r="A78" s="202"/>
      <c r="B78" s="29" t="s">
        <v>28</v>
      </c>
      <c r="C78" s="39">
        <v>246</v>
      </c>
      <c r="D78" s="57">
        <v>0.82</v>
      </c>
      <c r="E78" s="39">
        <v>64291.85</v>
      </c>
      <c r="F78" s="57">
        <v>0.34</v>
      </c>
      <c r="G78" s="57">
        <v>5.9</v>
      </c>
      <c r="H78" s="57">
        <v>3115.08</v>
      </c>
      <c r="I78" s="39">
        <v>1747</v>
      </c>
      <c r="J78" s="36">
        <v>154.36000000000001</v>
      </c>
      <c r="K78" s="76">
        <v>98</v>
      </c>
      <c r="L78" s="57">
        <v>384.48</v>
      </c>
      <c r="M78" s="57">
        <v>19.04</v>
      </c>
      <c r="N78" s="57">
        <v>12.99</v>
      </c>
      <c r="O78" s="57">
        <v>1988.28</v>
      </c>
      <c r="P78" s="57">
        <v>940.32</v>
      </c>
      <c r="Q78" s="57">
        <v>1.03</v>
      </c>
      <c r="R78" s="57">
        <v>0.65</v>
      </c>
      <c r="S78" s="57">
        <v>261.26</v>
      </c>
      <c r="T78" s="57">
        <v>115.18</v>
      </c>
      <c r="U78" s="57">
        <v>-0.2</v>
      </c>
      <c r="V78" s="57">
        <v>-0.19</v>
      </c>
    </row>
    <row r="79" spans="1:22">
      <c r="A79" s="202"/>
      <c r="B79" s="29"/>
      <c r="C79" s="39">
        <f>SUM(C71:C78)</f>
        <v>29833</v>
      </c>
      <c r="D79" s="57"/>
      <c r="E79" s="39">
        <f>SUM(E71:E78)</f>
        <v>18796464.739999998</v>
      </c>
      <c r="F79" s="57"/>
      <c r="G79" s="57"/>
      <c r="H79" s="57"/>
      <c r="I79" s="39"/>
      <c r="J79" s="36"/>
      <c r="K79" s="76"/>
      <c r="L79" s="57"/>
      <c r="M79" s="57"/>
      <c r="N79" s="57"/>
      <c r="O79" s="57">
        <f>E79/((O71*C71)+(O72*C72)+(O73*C73)/+(O74*C74)+(O75*C75)+(O76*C76)+(O77*C77)+(O78*C78))</f>
        <v>0.19210998274307275</v>
      </c>
      <c r="P79" s="57"/>
      <c r="Q79" s="57"/>
      <c r="R79" s="57"/>
      <c r="S79" s="57">
        <f>E79/C79</f>
        <v>630.05613716354367</v>
      </c>
      <c r="T79" s="57"/>
      <c r="U79" s="57"/>
      <c r="V79" s="57"/>
    </row>
    <row r="80" spans="1:22">
      <c r="A80" s="29"/>
      <c r="B80" s="29"/>
      <c r="C80" s="39"/>
      <c r="D80" s="57"/>
      <c r="E80" s="39"/>
      <c r="F80" s="57"/>
      <c r="G80" s="57"/>
      <c r="H80" s="57"/>
      <c r="I80" s="39"/>
      <c r="J80" s="36"/>
      <c r="K80" s="76"/>
      <c r="L80" s="57"/>
      <c r="M80" s="57"/>
      <c r="N80" s="57"/>
      <c r="O80" s="57"/>
      <c r="P80" s="57"/>
      <c r="Q80" s="57"/>
      <c r="R80" s="57"/>
      <c r="S80" s="57"/>
      <c r="T80" s="57"/>
      <c r="U80" s="57"/>
      <c r="V80" s="57"/>
    </row>
    <row r="81" spans="1:22">
      <c r="A81" s="202" t="s">
        <v>252</v>
      </c>
      <c r="B81" s="29" t="s">
        <v>21</v>
      </c>
      <c r="C81" s="39">
        <v>51</v>
      </c>
      <c r="D81" s="57">
        <v>1.44</v>
      </c>
      <c r="E81" s="39">
        <v>8668.59</v>
      </c>
      <c r="F81" s="57">
        <v>0.71</v>
      </c>
      <c r="G81" s="57">
        <v>5.09</v>
      </c>
      <c r="H81" s="57">
        <v>483.47</v>
      </c>
      <c r="I81" s="39">
        <v>258</v>
      </c>
      <c r="J81" s="36">
        <v>28.01</v>
      </c>
      <c r="K81" s="76">
        <v>15</v>
      </c>
      <c r="L81" s="57">
        <v>86.61</v>
      </c>
      <c r="M81" s="57">
        <v>13.48</v>
      </c>
      <c r="N81" s="57">
        <v>13.24</v>
      </c>
      <c r="O81" s="57">
        <v>661.86</v>
      </c>
      <c r="P81" s="57">
        <v>65.28</v>
      </c>
      <c r="Q81" s="57">
        <v>0.85</v>
      </c>
      <c r="R81" s="57">
        <v>0.25</v>
      </c>
      <c r="S81" s="57">
        <v>168.92</v>
      </c>
      <c r="T81" s="57">
        <v>31.16</v>
      </c>
      <c r="U81" s="57">
        <v>-0.48</v>
      </c>
      <c r="V81" s="57">
        <v>-0.38</v>
      </c>
    </row>
    <row r="82" spans="1:22">
      <c r="A82" s="202"/>
      <c r="B82" s="29" t="s">
        <v>22</v>
      </c>
      <c r="C82" s="39">
        <v>213</v>
      </c>
      <c r="D82" s="57">
        <v>6.01</v>
      </c>
      <c r="E82" s="39">
        <v>62154.81</v>
      </c>
      <c r="F82" s="57">
        <v>5.09</v>
      </c>
      <c r="G82" s="57">
        <v>5.31</v>
      </c>
      <c r="H82" s="57">
        <v>1650.58</v>
      </c>
      <c r="I82" s="39">
        <v>564.91999999999996</v>
      </c>
      <c r="J82" s="36">
        <v>75.75</v>
      </c>
      <c r="K82" s="76">
        <v>49</v>
      </c>
      <c r="L82" s="57">
        <v>156.38999999999999</v>
      </c>
      <c r="M82" s="57">
        <v>17.16</v>
      </c>
      <c r="N82" s="57">
        <v>13.25</v>
      </c>
      <c r="O82" s="57">
        <v>2245.3000000000002</v>
      </c>
      <c r="P82" s="57">
        <v>500.49</v>
      </c>
      <c r="Q82" s="57">
        <v>1.36</v>
      </c>
      <c r="R82" s="57">
        <v>1.02</v>
      </c>
      <c r="S82" s="57">
        <v>291.66000000000003</v>
      </c>
      <c r="T82" s="57">
        <v>136.72</v>
      </c>
      <c r="U82" s="57">
        <v>-0.15</v>
      </c>
      <c r="V82" s="57">
        <v>-0.21</v>
      </c>
    </row>
    <row r="83" spans="1:22">
      <c r="A83" s="202"/>
      <c r="B83" s="29" t="s">
        <v>23</v>
      </c>
      <c r="C83" s="39">
        <v>874</v>
      </c>
      <c r="D83" s="57">
        <v>24.65</v>
      </c>
      <c r="E83" s="39">
        <v>291950.82</v>
      </c>
      <c r="F83" s="57">
        <v>23.91</v>
      </c>
      <c r="G83" s="57">
        <v>3.3</v>
      </c>
      <c r="H83" s="57">
        <v>2468.1</v>
      </c>
      <c r="I83" s="39">
        <v>829</v>
      </c>
      <c r="J83" s="36">
        <v>72.400000000000006</v>
      </c>
      <c r="K83" s="76">
        <v>53</v>
      </c>
      <c r="L83" s="57">
        <v>180.4</v>
      </c>
      <c r="M83" s="57">
        <v>28.16</v>
      </c>
      <c r="N83" s="57">
        <v>20.440000000000001</v>
      </c>
      <c r="O83" s="57">
        <v>3134.27</v>
      </c>
      <c r="P83" s="57">
        <v>598.95000000000005</v>
      </c>
      <c r="Q83" s="57">
        <v>2.1800000000000002</v>
      </c>
      <c r="R83" s="57">
        <v>0.75</v>
      </c>
      <c r="S83" s="57">
        <v>333.99</v>
      </c>
      <c r="T83" s="57">
        <v>145.22</v>
      </c>
      <c r="U83" s="57">
        <v>-0.2</v>
      </c>
      <c r="V83" s="57">
        <v>-0.22</v>
      </c>
    </row>
    <row r="84" spans="1:22">
      <c r="A84" s="202"/>
      <c r="B84" s="29" t="s">
        <v>24</v>
      </c>
      <c r="C84" s="39">
        <v>999</v>
      </c>
      <c r="D84" s="57">
        <v>28.17</v>
      </c>
      <c r="E84" s="39">
        <v>329259.46000000002</v>
      </c>
      <c r="F84" s="57">
        <v>26.96</v>
      </c>
      <c r="G84" s="57">
        <v>3.42</v>
      </c>
      <c r="H84" s="57">
        <v>1158</v>
      </c>
      <c r="I84" s="39">
        <v>671.03</v>
      </c>
      <c r="J84" s="36">
        <v>66.260000000000005</v>
      </c>
      <c r="K84" s="76">
        <v>41</v>
      </c>
      <c r="L84" s="57">
        <v>164.28</v>
      </c>
      <c r="M84" s="57">
        <v>20.239999999999998</v>
      </c>
      <c r="N84" s="57">
        <v>13.75</v>
      </c>
      <c r="O84" s="57">
        <v>2666.26</v>
      </c>
      <c r="P84" s="57">
        <v>514.72</v>
      </c>
      <c r="Q84" s="57">
        <v>2.41</v>
      </c>
      <c r="R84" s="57">
        <v>1.07</v>
      </c>
      <c r="S84" s="57">
        <v>329.58</v>
      </c>
      <c r="T84" s="57">
        <v>123.2</v>
      </c>
      <c r="U84" s="57">
        <v>-0.22</v>
      </c>
      <c r="V84" s="57">
        <v>-0.3</v>
      </c>
    </row>
    <row r="85" spans="1:22">
      <c r="A85" s="202"/>
      <c r="B85" s="29" t="s">
        <v>25</v>
      </c>
      <c r="C85" s="39">
        <v>615</v>
      </c>
      <c r="D85" s="57">
        <v>17.34</v>
      </c>
      <c r="E85" s="39">
        <v>309117.86</v>
      </c>
      <c r="F85" s="57">
        <v>25.31</v>
      </c>
      <c r="G85" s="57">
        <v>3.54</v>
      </c>
      <c r="H85" s="57">
        <v>4978.83</v>
      </c>
      <c r="I85" s="39">
        <v>563</v>
      </c>
      <c r="J85" s="36">
        <v>98.14</v>
      </c>
      <c r="K85" s="76">
        <v>88</v>
      </c>
      <c r="L85" s="57">
        <v>239.73</v>
      </c>
      <c r="M85" s="57">
        <v>25.07</v>
      </c>
      <c r="N85" s="57">
        <v>15.82</v>
      </c>
      <c r="O85" s="57">
        <v>5003.55</v>
      </c>
      <c r="P85" s="57">
        <v>649.01</v>
      </c>
      <c r="Q85" s="57">
        <v>1.8</v>
      </c>
      <c r="R85" s="57">
        <v>0.69</v>
      </c>
      <c r="S85" s="57">
        <v>502.44</v>
      </c>
      <c r="T85" s="57">
        <v>127.69</v>
      </c>
      <c r="U85" s="57">
        <v>-0.17</v>
      </c>
      <c r="V85" s="57">
        <v>-0.2</v>
      </c>
    </row>
    <row r="86" spans="1:22">
      <c r="A86" s="202"/>
      <c r="B86" s="29" t="s">
        <v>26</v>
      </c>
      <c r="C86" s="39">
        <v>568</v>
      </c>
      <c r="D86" s="57">
        <v>16.02</v>
      </c>
      <c r="E86" s="39">
        <v>110728.99</v>
      </c>
      <c r="F86" s="57">
        <v>9.07</v>
      </c>
      <c r="G86" s="57">
        <v>5.45</v>
      </c>
      <c r="H86" s="57">
        <v>32636.75</v>
      </c>
      <c r="I86" s="39">
        <v>2039</v>
      </c>
      <c r="J86" s="36">
        <v>135.81</v>
      </c>
      <c r="K86" s="76">
        <v>110</v>
      </c>
      <c r="L86" s="57">
        <v>400.62</v>
      </c>
      <c r="M86" s="57">
        <v>28.53</v>
      </c>
      <c r="N86" s="57">
        <v>16.84</v>
      </c>
      <c r="O86" s="57">
        <v>45002.34</v>
      </c>
      <c r="P86" s="57">
        <v>1057.4100000000001</v>
      </c>
      <c r="Q86" s="57">
        <v>1.49</v>
      </c>
      <c r="R86" s="57">
        <v>1.07</v>
      </c>
      <c r="S86" s="57">
        <v>195.07</v>
      </c>
      <c r="T86" s="57">
        <v>269.44</v>
      </c>
      <c r="U86" s="57">
        <v>-0.23</v>
      </c>
      <c r="V86" s="57">
        <v>-0.25</v>
      </c>
    </row>
    <row r="87" spans="1:22">
      <c r="A87" s="202"/>
      <c r="B87" s="29" t="s">
        <v>27</v>
      </c>
      <c r="C87" s="39">
        <v>187</v>
      </c>
      <c r="D87" s="57">
        <v>5.27</v>
      </c>
      <c r="E87" s="39">
        <v>85609.2</v>
      </c>
      <c r="F87" s="57">
        <v>7.01</v>
      </c>
      <c r="G87" s="57">
        <v>4.74</v>
      </c>
      <c r="H87" s="57">
        <v>2310.5500000000002</v>
      </c>
      <c r="I87" s="39">
        <v>608</v>
      </c>
      <c r="J87" s="36">
        <v>161.87</v>
      </c>
      <c r="K87" s="76">
        <v>152</v>
      </c>
      <c r="L87" s="57">
        <v>394.9</v>
      </c>
      <c r="M87" s="57">
        <v>18.82</v>
      </c>
      <c r="N87" s="57">
        <v>12.8</v>
      </c>
      <c r="O87" s="57">
        <v>2495.5700000000002</v>
      </c>
      <c r="P87" s="57">
        <v>805.07</v>
      </c>
      <c r="Q87" s="57">
        <v>2.11</v>
      </c>
      <c r="R87" s="57">
        <v>1.27</v>
      </c>
      <c r="S87" s="57">
        <v>457.93</v>
      </c>
      <c r="T87" s="57">
        <v>135.44999999999999</v>
      </c>
      <c r="U87" s="57">
        <v>-0.17</v>
      </c>
      <c r="V87" s="57">
        <v>-0.22</v>
      </c>
    </row>
    <row r="88" spans="1:22">
      <c r="A88" s="202"/>
      <c r="B88" s="29" t="s">
        <v>28</v>
      </c>
      <c r="C88" s="39">
        <v>38</v>
      </c>
      <c r="D88" s="57">
        <v>1.07</v>
      </c>
      <c r="E88" s="39">
        <v>23646.23</v>
      </c>
      <c r="F88" s="57">
        <v>1.94</v>
      </c>
      <c r="G88" s="57">
        <v>4.3499999999999996</v>
      </c>
      <c r="H88" s="57">
        <v>876.27</v>
      </c>
      <c r="I88" s="39">
        <v>719</v>
      </c>
      <c r="J88" s="36">
        <v>234.43</v>
      </c>
      <c r="K88" s="76">
        <v>259</v>
      </c>
      <c r="L88" s="57">
        <v>450.59</v>
      </c>
      <c r="M88" s="57">
        <v>9.44</v>
      </c>
      <c r="N88" s="57">
        <v>9.3000000000000007</v>
      </c>
      <c r="O88" s="57">
        <v>2278.4699999999998</v>
      </c>
      <c r="P88" s="57">
        <v>1884.5</v>
      </c>
      <c r="Q88" s="57">
        <v>3.36</v>
      </c>
      <c r="R88" s="57">
        <v>3.12</v>
      </c>
      <c r="S88" s="57">
        <v>615.04</v>
      </c>
      <c r="T88" s="57">
        <v>568.17999999999995</v>
      </c>
      <c r="U88" s="57">
        <v>-0.27</v>
      </c>
      <c r="V88" s="57">
        <v>-0.28000000000000003</v>
      </c>
    </row>
    <row r="89" spans="1:22">
      <c r="A89" s="202"/>
      <c r="B89" s="29"/>
      <c r="C89" s="39">
        <f>SUM(C81:C88)</f>
        <v>3545</v>
      </c>
      <c r="D89" s="57"/>
      <c r="E89" s="39">
        <f>SUM(E81:E88)</f>
        <v>1221135.96</v>
      </c>
      <c r="F89" s="57"/>
      <c r="G89" s="57"/>
      <c r="H89" s="57"/>
      <c r="I89" s="39"/>
      <c r="J89" s="36"/>
      <c r="K89" s="76"/>
      <c r="L89" s="57"/>
      <c r="M89" s="57"/>
      <c r="N89" s="57"/>
      <c r="O89" s="57"/>
      <c r="P89" s="57"/>
      <c r="Q89" s="57"/>
      <c r="R89" s="57"/>
      <c r="S89" s="57">
        <f>E89/C89</f>
        <v>344.46712552891393</v>
      </c>
      <c r="T89" s="57"/>
      <c r="U89" s="57"/>
      <c r="V89" s="57"/>
    </row>
    <row r="90" spans="1:22">
      <c r="A90" s="29"/>
      <c r="B90" s="29"/>
      <c r="C90" s="39"/>
      <c r="D90" s="57"/>
      <c r="E90" s="39"/>
      <c r="F90" s="57"/>
      <c r="G90" s="57"/>
      <c r="H90" s="57"/>
      <c r="I90" s="39"/>
      <c r="J90" s="36"/>
      <c r="K90" s="76"/>
      <c r="L90" s="57"/>
      <c r="M90" s="57"/>
      <c r="N90" s="57"/>
      <c r="O90" s="57"/>
      <c r="P90" s="57"/>
      <c r="Q90" s="57"/>
      <c r="R90" s="57"/>
      <c r="S90" s="57"/>
      <c r="T90" s="57"/>
      <c r="U90" s="57"/>
      <c r="V90" s="57"/>
    </row>
    <row r="91" spans="1:22">
      <c r="A91" s="202" t="s">
        <v>253</v>
      </c>
      <c r="B91" s="29" t="s">
        <v>21</v>
      </c>
      <c r="C91" s="39">
        <v>6447</v>
      </c>
      <c r="D91" s="57">
        <v>1.99</v>
      </c>
      <c r="E91" s="39">
        <v>3640930</v>
      </c>
      <c r="F91" s="57">
        <v>0.71</v>
      </c>
      <c r="G91" s="57">
        <v>3.94</v>
      </c>
      <c r="H91" s="57">
        <v>19026.150000000001</v>
      </c>
      <c r="I91" s="39">
        <v>12193</v>
      </c>
      <c r="J91" s="36">
        <v>74</v>
      </c>
      <c r="K91" s="76">
        <v>58</v>
      </c>
      <c r="L91" s="57">
        <v>120.77</v>
      </c>
      <c r="M91" s="57">
        <v>23.68</v>
      </c>
      <c r="N91" s="57">
        <v>20.04</v>
      </c>
      <c r="O91" s="57">
        <v>12083.53</v>
      </c>
      <c r="P91" s="57">
        <v>4824.1000000000004</v>
      </c>
      <c r="Q91" s="57">
        <v>0.65</v>
      </c>
      <c r="R91" s="57">
        <v>0.45</v>
      </c>
      <c r="S91" s="57">
        <v>564.73</v>
      </c>
      <c r="T91" s="57">
        <v>255.74</v>
      </c>
      <c r="U91" s="57">
        <v>-0.06</v>
      </c>
      <c r="V91" s="57">
        <v>-7.0000000000000007E-2</v>
      </c>
    </row>
    <row r="92" spans="1:22">
      <c r="A92" s="202"/>
      <c r="B92" s="29" t="s">
        <v>22</v>
      </c>
      <c r="C92" s="39">
        <v>21935</v>
      </c>
      <c r="D92" s="57">
        <v>6.76</v>
      </c>
      <c r="E92" s="39">
        <v>18448930</v>
      </c>
      <c r="F92" s="57">
        <v>3.59</v>
      </c>
      <c r="G92" s="57">
        <v>3.99</v>
      </c>
      <c r="H92" s="57">
        <v>20412.23</v>
      </c>
      <c r="I92" s="39">
        <v>12534</v>
      </c>
      <c r="J92" s="36">
        <v>73.58</v>
      </c>
      <c r="K92" s="76">
        <v>61</v>
      </c>
      <c r="L92" s="57">
        <v>118.33</v>
      </c>
      <c r="M92" s="57">
        <v>25.07</v>
      </c>
      <c r="N92" s="57">
        <v>21.5</v>
      </c>
      <c r="O92" s="57">
        <v>15258.51</v>
      </c>
      <c r="P92" s="57">
        <v>6501.98</v>
      </c>
      <c r="Q92" s="57">
        <v>0.88</v>
      </c>
      <c r="R92" s="57">
        <v>0.5</v>
      </c>
      <c r="S92" s="57">
        <v>841.08</v>
      </c>
      <c r="T92" s="57">
        <v>390.57</v>
      </c>
      <c r="U92" s="57">
        <v>-7.0000000000000007E-2</v>
      </c>
      <c r="V92" s="57">
        <v>-7.0000000000000007E-2</v>
      </c>
    </row>
    <row r="93" spans="1:22">
      <c r="A93" s="202"/>
      <c r="B93" s="29" t="s">
        <v>23</v>
      </c>
      <c r="C93" s="39">
        <v>108581</v>
      </c>
      <c r="D93" s="57">
        <v>33.479999999999997</v>
      </c>
      <c r="E93" s="39">
        <v>129955087</v>
      </c>
      <c r="F93" s="57">
        <v>25.27</v>
      </c>
      <c r="G93" s="57">
        <v>4.13</v>
      </c>
      <c r="H93" s="57">
        <v>30287.81</v>
      </c>
      <c r="I93" s="39">
        <v>16101</v>
      </c>
      <c r="J93" s="36">
        <v>82.72</v>
      </c>
      <c r="K93" s="76">
        <v>67</v>
      </c>
      <c r="L93" s="57">
        <v>141.9</v>
      </c>
      <c r="M93" s="57">
        <v>28.52</v>
      </c>
      <c r="N93" s="57">
        <v>23.54</v>
      </c>
      <c r="O93" s="57">
        <v>29830.62</v>
      </c>
      <c r="P93" s="57">
        <v>9183.2199999999993</v>
      </c>
      <c r="Q93" s="57">
        <v>1.05</v>
      </c>
      <c r="R93" s="57">
        <v>0.54</v>
      </c>
      <c r="S93" s="57">
        <v>1196.8499999999999</v>
      </c>
      <c r="T93" s="57">
        <v>473.92</v>
      </c>
      <c r="U93" s="57">
        <v>-0.06</v>
      </c>
      <c r="V93" s="57">
        <v>-0.06</v>
      </c>
    </row>
    <row r="94" spans="1:22">
      <c r="A94" s="202"/>
      <c r="B94" s="29" t="s">
        <v>24</v>
      </c>
      <c r="C94" s="39">
        <v>84957</v>
      </c>
      <c r="D94" s="57">
        <v>26.19</v>
      </c>
      <c r="E94" s="39">
        <v>130587049</v>
      </c>
      <c r="F94" s="57">
        <v>25.39</v>
      </c>
      <c r="G94" s="57">
        <v>4.2300000000000004</v>
      </c>
      <c r="H94" s="57">
        <v>40271.980000000003</v>
      </c>
      <c r="I94" s="39">
        <v>19116.669999999998</v>
      </c>
      <c r="J94" s="36">
        <v>92.71</v>
      </c>
      <c r="K94" s="76">
        <v>72</v>
      </c>
      <c r="L94" s="57">
        <v>167.89</v>
      </c>
      <c r="M94" s="57">
        <v>31.86</v>
      </c>
      <c r="N94" s="57">
        <v>25.79</v>
      </c>
      <c r="O94" s="57">
        <v>36665.24</v>
      </c>
      <c r="P94" s="57">
        <v>10366.18</v>
      </c>
      <c r="Q94" s="57">
        <v>1</v>
      </c>
      <c r="R94" s="57">
        <v>0.5</v>
      </c>
      <c r="S94" s="57">
        <v>1537.1</v>
      </c>
      <c r="T94" s="57">
        <v>529.34</v>
      </c>
      <c r="U94" s="57">
        <v>-0.06</v>
      </c>
      <c r="V94" s="57">
        <v>-7.0000000000000007E-2</v>
      </c>
    </row>
    <row r="95" spans="1:22">
      <c r="A95" s="202"/>
      <c r="B95" s="29" t="s">
        <v>25</v>
      </c>
      <c r="C95" s="39">
        <v>56623</v>
      </c>
      <c r="D95" s="57">
        <v>17.46</v>
      </c>
      <c r="E95" s="39">
        <v>111187509</v>
      </c>
      <c r="F95" s="57">
        <v>21.62</v>
      </c>
      <c r="G95" s="57">
        <v>4.5599999999999996</v>
      </c>
      <c r="H95" s="57">
        <v>50356.99</v>
      </c>
      <c r="I95" s="39">
        <v>24241</v>
      </c>
      <c r="J95" s="36">
        <v>103.32</v>
      </c>
      <c r="K95" s="76">
        <v>80</v>
      </c>
      <c r="L95" s="57">
        <v>192.08</v>
      </c>
      <c r="M95" s="57">
        <v>35.93</v>
      </c>
      <c r="N95" s="57">
        <v>29.46</v>
      </c>
      <c r="O95" s="57">
        <v>43326.31</v>
      </c>
      <c r="P95" s="57">
        <v>12221.35</v>
      </c>
      <c r="Q95" s="57">
        <v>1</v>
      </c>
      <c r="R95" s="57">
        <v>0.47</v>
      </c>
      <c r="S95" s="57">
        <v>1963.63</v>
      </c>
      <c r="T95" s="57">
        <v>645.48</v>
      </c>
      <c r="U95" s="57">
        <v>-0.06</v>
      </c>
      <c r="V95" s="57">
        <v>-0.06</v>
      </c>
    </row>
    <row r="96" spans="1:22">
      <c r="A96" s="202"/>
      <c r="B96" s="29" t="s">
        <v>26</v>
      </c>
      <c r="C96" s="39">
        <v>33401</v>
      </c>
      <c r="D96" s="57">
        <v>10.3</v>
      </c>
      <c r="E96" s="39">
        <v>91006989</v>
      </c>
      <c r="F96" s="57">
        <v>17.7</v>
      </c>
      <c r="G96" s="57">
        <v>4.7300000000000004</v>
      </c>
      <c r="H96" s="57">
        <v>56072.43</v>
      </c>
      <c r="I96" s="39">
        <v>29847</v>
      </c>
      <c r="J96" s="36">
        <v>111.18</v>
      </c>
      <c r="K96" s="76">
        <v>85</v>
      </c>
      <c r="L96" s="57">
        <v>205.98</v>
      </c>
      <c r="M96" s="57">
        <v>40.590000000000003</v>
      </c>
      <c r="N96" s="57">
        <v>32.619999999999997</v>
      </c>
      <c r="O96" s="57">
        <v>56755.38</v>
      </c>
      <c r="P96" s="57">
        <v>15822.62</v>
      </c>
      <c r="Q96" s="57">
        <v>1.07</v>
      </c>
      <c r="R96" s="57">
        <v>0.49</v>
      </c>
      <c r="S96" s="57">
        <v>2724.64</v>
      </c>
      <c r="T96" s="57">
        <v>743.26</v>
      </c>
      <c r="U96" s="57">
        <v>-0.06</v>
      </c>
      <c r="V96" s="57">
        <v>-0.06</v>
      </c>
    </row>
    <row r="97" spans="1:22">
      <c r="A97" s="202"/>
      <c r="B97" s="29" t="s">
        <v>27</v>
      </c>
      <c r="C97" s="39">
        <v>10661</v>
      </c>
      <c r="D97" s="57">
        <v>3.29</v>
      </c>
      <c r="E97" s="39">
        <v>25793130</v>
      </c>
      <c r="F97" s="57">
        <v>5.0199999999999996</v>
      </c>
      <c r="G97" s="57">
        <v>5.0199999999999996</v>
      </c>
      <c r="H97" s="57">
        <v>59531.29</v>
      </c>
      <c r="I97" s="39">
        <v>25953</v>
      </c>
      <c r="J97" s="36">
        <v>125.47</v>
      </c>
      <c r="K97" s="76">
        <v>95</v>
      </c>
      <c r="L97" s="57">
        <v>252.07</v>
      </c>
      <c r="M97" s="57">
        <v>38.22</v>
      </c>
      <c r="N97" s="57">
        <v>30.36</v>
      </c>
      <c r="O97" s="57">
        <v>45519.97</v>
      </c>
      <c r="P97" s="57">
        <v>12853.66</v>
      </c>
      <c r="Q97" s="57">
        <v>0.78</v>
      </c>
      <c r="R97" s="57">
        <v>0.47</v>
      </c>
      <c r="S97" s="57">
        <v>2419.29</v>
      </c>
      <c r="T97" s="57">
        <v>716.97</v>
      </c>
      <c r="U97" s="57">
        <v>-0.06</v>
      </c>
      <c r="V97" s="57">
        <v>-0.06</v>
      </c>
    </row>
    <row r="98" spans="1:22">
      <c r="A98" s="202"/>
      <c r="B98" s="29" t="s">
        <v>28</v>
      </c>
      <c r="C98" s="39">
        <v>1749</v>
      </c>
      <c r="D98" s="57">
        <v>0.54</v>
      </c>
      <c r="E98" s="39">
        <v>3615084</v>
      </c>
      <c r="F98" s="57">
        <v>0.7</v>
      </c>
      <c r="G98" s="57">
        <v>5.9</v>
      </c>
      <c r="H98" s="57">
        <v>64088.33</v>
      </c>
      <c r="I98" s="39">
        <v>27921</v>
      </c>
      <c r="J98" s="36">
        <v>138.71</v>
      </c>
      <c r="K98" s="76">
        <v>102</v>
      </c>
      <c r="L98" s="57">
        <v>289.39999999999998</v>
      </c>
      <c r="M98" s="57">
        <v>38.590000000000003</v>
      </c>
      <c r="N98" s="57">
        <v>31.47</v>
      </c>
      <c r="O98" s="57">
        <v>36343.160000000003</v>
      </c>
      <c r="P98" s="57">
        <v>10154.1</v>
      </c>
      <c r="Q98" s="57">
        <v>0.54</v>
      </c>
      <c r="R98" s="57">
        <v>0.34</v>
      </c>
      <c r="S98" s="57">
        <v>2066.8200000000002</v>
      </c>
      <c r="T98" s="57">
        <v>617.78</v>
      </c>
      <c r="U98" s="57">
        <v>-0.06</v>
      </c>
      <c r="V98" s="57">
        <v>-7.0000000000000007E-2</v>
      </c>
    </row>
    <row r="99" spans="1:22">
      <c r="A99" s="202"/>
      <c r="B99" s="29"/>
      <c r="C99" s="39">
        <f>SUM(C91:C98)</f>
        <v>324354</v>
      </c>
      <c r="D99" s="57"/>
      <c r="E99" s="39">
        <f>SUM(E91:E98)</f>
        <v>514234708</v>
      </c>
      <c r="F99" s="57"/>
      <c r="G99" s="57"/>
      <c r="H99" s="57"/>
      <c r="I99" s="39"/>
      <c r="J99" s="36"/>
      <c r="K99" s="76"/>
      <c r="L99" s="57"/>
      <c r="M99" s="57"/>
      <c r="N99" s="57"/>
      <c r="O99" s="57"/>
      <c r="P99" s="57"/>
      <c r="Q99" s="57"/>
      <c r="R99" s="57"/>
      <c r="S99" s="57"/>
      <c r="T99" s="57"/>
      <c r="U99" s="57"/>
      <c r="V99" s="57"/>
    </row>
    <row r="100" spans="1:22">
      <c r="A100" s="29"/>
      <c r="B100" s="29"/>
      <c r="C100" s="39"/>
      <c r="D100" s="57"/>
      <c r="E100" s="39"/>
      <c r="F100" s="57"/>
      <c r="G100" s="57"/>
      <c r="H100" s="57"/>
      <c r="I100" s="39"/>
      <c r="J100" s="36"/>
      <c r="K100" s="76"/>
      <c r="L100" s="57"/>
      <c r="M100" s="57"/>
      <c r="N100" s="57"/>
      <c r="O100" s="57"/>
      <c r="P100" s="57"/>
      <c r="Q100" s="57"/>
      <c r="R100" s="57"/>
      <c r="S100" s="57"/>
      <c r="T100" s="57"/>
      <c r="U100" s="57"/>
      <c r="V100" s="57"/>
    </row>
    <row r="101" spans="1:22">
      <c r="A101" s="202" t="s">
        <v>254</v>
      </c>
      <c r="B101" s="29" t="s">
        <v>21</v>
      </c>
      <c r="C101" s="39">
        <v>4738</v>
      </c>
      <c r="D101" s="57">
        <v>2.31</v>
      </c>
      <c r="E101" s="39">
        <v>2866049</v>
      </c>
      <c r="F101" s="57">
        <v>0.84</v>
      </c>
      <c r="G101" s="57">
        <v>4</v>
      </c>
      <c r="H101" s="57">
        <v>16867.68</v>
      </c>
      <c r="I101" s="39">
        <v>11357</v>
      </c>
      <c r="J101" s="36">
        <v>75.22</v>
      </c>
      <c r="K101" s="76">
        <v>57</v>
      </c>
      <c r="L101" s="57">
        <v>122.85</v>
      </c>
      <c r="M101" s="57">
        <v>21.95</v>
      </c>
      <c r="N101" s="57">
        <v>18.510000000000002</v>
      </c>
      <c r="O101" s="57">
        <v>10925.09</v>
      </c>
      <c r="P101" s="57">
        <v>4583.8900000000003</v>
      </c>
      <c r="Q101" s="57">
        <v>0.67</v>
      </c>
      <c r="R101" s="57">
        <v>0.45</v>
      </c>
      <c r="S101" s="57">
        <v>604.94000000000005</v>
      </c>
      <c r="T101" s="57">
        <v>249.79</v>
      </c>
      <c r="U101" s="57">
        <v>-7.0000000000000007E-2</v>
      </c>
      <c r="V101" s="57">
        <v>-7.0000000000000007E-2</v>
      </c>
    </row>
    <row r="102" spans="1:22">
      <c r="A102" s="202"/>
      <c r="B102" s="29" t="s">
        <v>22</v>
      </c>
      <c r="C102" s="39">
        <v>15195</v>
      </c>
      <c r="D102" s="57">
        <v>7.4</v>
      </c>
      <c r="E102" s="39">
        <v>13573323</v>
      </c>
      <c r="F102" s="57">
        <v>3.99</v>
      </c>
      <c r="G102" s="57">
        <v>4.2</v>
      </c>
      <c r="H102" s="57">
        <v>18909.419999999998</v>
      </c>
      <c r="I102" s="39">
        <v>12257</v>
      </c>
      <c r="J102" s="36">
        <v>70.14</v>
      </c>
      <c r="K102" s="76">
        <v>59</v>
      </c>
      <c r="L102" s="57">
        <v>111.56</v>
      </c>
      <c r="M102" s="57">
        <v>24.31</v>
      </c>
      <c r="N102" s="57">
        <v>20.85</v>
      </c>
      <c r="O102" s="57">
        <v>15756.96</v>
      </c>
      <c r="P102" s="57">
        <v>6524.05</v>
      </c>
      <c r="Q102" s="57">
        <v>0.9</v>
      </c>
      <c r="R102" s="57">
        <v>0.54</v>
      </c>
      <c r="S102" s="57">
        <v>893.3</v>
      </c>
      <c r="T102" s="57">
        <v>412.33</v>
      </c>
      <c r="U102" s="57">
        <v>-7.0000000000000007E-2</v>
      </c>
      <c r="V102" s="57">
        <v>-7.0000000000000007E-2</v>
      </c>
    </row>
    <row r="103" spans="1:22">
      <c r="A103" s="202"/>
      <c r="B103" s="29" t="s">
        <v>23</v>
      </c>
      <c r="C103" s="39">
        <v>73471</v>
      </c>
      <c r="D103" s="57">
        <v>35.799999999999997</v>
      </c>
      <c r="E103" s="39">
        <v>89714878</v>
      </c>
      <c r="F103" s="57">
        <v>26.38</v>
      </c>
      <c r="G103" s="57">
        <v>4.29</v>
      </c>
      <c r="H103" s="57">
        <v>27725.23</v>
      </c>
      <c r="I103" s="39">
        <v>14902</v>
      </c>
      <c r="J103" s="36">
        <v>78.94</v>
      </c>
      <c r="K103" s="76">
        <v>63</v>
      </c>
      <c r="L103" s="57">
        <v>134.74</v>
      </c>
      <c r="M103" s="57">
        <v>27.52</v>
      </c>
      <c r="N103" s="57">
        <v>22.75</v>
      </c>
      <c r="O103" s="57">
        <v>30253.51</v>
      </c>
      <c r="P103" s="57">
        <v>9155.0499999999993</v>
      </c>
      <c r="Q103" s="57">
        <v>1.1100000000000001</v>
      </c>
      <c r="R103" s="57">
        <v>0.57999999999999996</v>
      </c>
      <c r="S103" s="57">
        <v>1221.0899999999999</v>
      </c>
      <c r="T103" s="57">
        <v>476.94</v>
      </c>
      <c r="U103" s="57">
        <v>-0.06</v>
      </c>
      <c r="V103" s="57">
        <v>-7.0000000000000007E-2</v>
      </c>
    </row>
    <row r="104" spans="1:22">
      <c r="A104" s="202"/>
      <c r="B104" s="29" t="s">
        <v>24</v>
      </c>
      <c r="C104" s="39">
        <v>54855</v>
      </c>
      <c r="D104" s="57">
        <v>26.73</v>
      </c>
      <c r="E104" s="39">
        <v>88751299</v>
      </c>
      <c r="F104" s="57">
        <v>26.1</v>
      </c>
      <c r="G104" s="57">
        <v>4.46</v>
      </c>
      <c r="H104" s="57">
        <v>36825.4</v>
      </c>
      <c r="I104" s="39">
        <v>17893</v>
      </c>
      <c r="J104" s="36">
        <v>89.05</v>
      </c>
      <c r="K104" s="76">
        <v>70</v>
      </c>
      <c r="L104" s="57">
        <v>159.99</v>
      </c>
      <c r="M104" s="57">
        <v>30.35</v>
      </c>
      <c r="N104" s="57">
        <v>24.18</v>
      </c>
      <c r="O104" s="57">
        <v>38099.07</v>
      </c>
      <c r="P104" s="57">
        <v>10402</v>
      </c>
      <c r="Q104" s="57">
        <v>1.1200000000000001</v>
      </c>
      <c r="R104" s="57">
        <v>0.55000000000000004</v>
      </c>
      <c r="S104" s="57">
        <v>1617.92</v>
      </c>
      <c r="T104" s="57">
        <v>530.48</v>
      </c>
      <c r="U104" s="57">
        <v>-0.06</v>
      </c>
      <c r="V104" s="57">
        <v>-7.0000000000000007E-2</v>
      </c>
    </row>
    <row r="105" spans="1:22">
      <c r="A105" s="202"/>
      <c r="B105" s="29" t="s">
        <v>25</v>
      </c>
      <c r="C105" s="39">
        <v>33205</v>
      </c>
      <c r="D105" s="57">
        <v>16.18</v>
      </c>
      <c r="E105" s="39">
        <v>63018885</v>
      </c>
      <c r="F105" s="57">
        <v>18.53</v>
      </c>
      <c r="G105" s="57">
        <v>4.83</v>
      </c>
      <c r="H105" s="57">
        <v>48416.68</v>
      </c>
      <c r="I105" s="39">
        <v>22876.959999999999</v>
      </c>
      <c r="J105" s="36">
        <v>99.61</v>
      </c>
      <c r="K105" s="76">
        <v>76</v>
      </c>
      <c r="L105" s="57">
        <v>185.93</v>
      </c>
      <c r="M105" s="57">
        <v>34.119999999999997</v>
      </c>
      <c r="N105" s="57">
        <v>27.27</v>
      </c>
      <c r="O105" s="57">
        <v>40957.19</v>
      </c>
      <c r="P105" s="57">
        <v>11597.73</v>
      </c>
      <c r="Q105" s="57">
        <v>1.06</v>
      </c>
      <c r="R105" s="57">
        <v>0.46</v>
      </c>
      <c r="S105" s="57">
        <v>1897.89</v>
      </c>
      <c r="T105" s="57">
        <v>624.4</v>
      </c>
      <c r="U105" s="57">
        <v>-0.06</v>
      </c>
      <c r="V105" s="57">
        <v>-7.0000000000000007E-2</v>
      </c>
    </row>
    <row r="106" spans="1:22">
      <c r="A106" s="202"/>
      <c r="B106" s="29" t="s">
        <v>26</v>
      </c>
      <c r="C106" s="39">
        <v>17537</v>
      </c>
      <c r="D106" s="57">
        <v>8.5500000000000007</v>
      </c>
      <c r="E106" s="39">
        <v>64834301</v>
      </c>
      <c r="F106" s="57">
        <v>19.07</v>
      </c>
      <c r="G106" s="57">
        <v>4.96</v>
      </c>
      <c r="H106" s="57">
        <v>55167</v>
      </c>
      <c r="I106" s="39">
        <v>28583</v>
      </c>
      <c r="J106" s="36">
        <v>109.78</v>
      </c>
      <c r="K106" s="76">
        <v>85</v>
      </c>
      <c r="L106" s="57">
        <v>207.15</v>
      </c>
      <c r="M106" s="57">
        <v>38.090000000000003</v>
      </c>
      <c r="N106" s="57">
        <v>29.2</v>
      </c>
      <c r="O106" s="57">
        <v>69782.77</v>
      </c>
      <c r="P106" s="57">
        <v>15884.96</v>
      </c>
      <c r="Q106" s="57">
        <v>1.0900000000000001</v>
      </c>
      <c r="R106" s="57">
        <v>0.53</v>
      </c>
      <c r="S106" s="57">
        <v>3697.09</v>
      </c>
      <c r="T106" s="57">
        <v>780.16</v>
      </c>
      <c r="U106" s="57">
        <v>-0.06</v>
      </c>
      <c r="V106" s="57">
        <v>-0.06</v>
      </c>
    </row>
    <row r="107" spans="1:22">
      <c r="A107" s="202"/>
      <c r="B107" s="29" t="s">
        <v>27</v>
      </c>
      <c r="C107" s="39">
        <v>5306</v>
      </c>
      <c r="D107" s="57">
        <v>2.59</v>
      </c>
      <c r="E107" s="39">
        <v>14837226</v>
      </c>
      <c r="F107" s="57">
        <v>4.3600000000000003</v>
      </c>
      <c r="G107" s="57">
        <v>5.2</v>
      </c>
      <c r="H107" s="57">
        <v>70056.039999999994</v>
      </c>
      <c r="I107" s="39">
        <v>30628</v>
      </c>
      <c r="J107" s="36">
        <v>136.56</v>
      </c>
      <c r="K107" s="76">
        <v>106</v>
      </c>
      <c r="L107" s="57">
        <v>300.57</v>
      </c>
      <c r="M107" s="57">
        <v>35.03</v>
      </c>
      <c r="N107" s="57">
        <v>28.01</v>
      </c>
      <c r="O107" s="57">
        <v>52938.91</v>
      </c>
      <c r="P107" s="57">
        <v>15132.83</v>
      </c>
      <c r="Q107" s="57">
        <v>0.85</v>
      </c>
      <c r="R107" s="57">
        <v>0.44</v>
      </c>
      <c r="S107" s="57">
        <v>2796.31</v>
      </c>
      <c r="T107" s="57">
        <v>727.69</v>
      </c>
      <c r="U107" s="57">
        <v>-0.06</v>
      </c>
      <c r="V107" s="57">
        <v>-0.06</v>
      </c>
    </row>
    <row r="108" spans="1:22">
      <c r="A108" s="202"/>
      <c r="B108" s="29" t="s">
        <v>28</v>
      </c>
      <c r="C108" s="39">
        <v>911</v>
      </c>
      <c r="D108" s="57">
        <v>0.44</v>
      </c>
      <c r="E108" s="39">
        <v>2471666</v>
      </c>
      <c r="F108" s="57">
        <v>0.73</v>
      </c>
      <c r="G108" s="57">
        <v>6.31</v>
      </c>
      <c r="H108" s="57">
        <v>78645.23</v>
      </c>
      <c r="I108" s="39">
        <v>29674</v>
      </c>
      <c r="J108" s="36">
        <v>149.22</v>
      </c>
      <c r="K108" s="76">
        <v>119</v>
      </c>
      <c r="L108" s="57">
        <v>350.26</v>
      </c>
      <c r="M108" s="57">
        <v>41.51</v>
      </c>
      <c r="N108" s="57">
        <v>34.75</v>
      </c>
      <c r="O108" s="57">
        <v>47836.76</v>
      </c>
      <c r="P108" s="57">
        <v>10690.25</v>
      </c>
      <c r="Q108" s="57">
        <v>0.55000000000000004</v>
      </c>
      <c r="R108" s="57">
        <v>0.28999999999999998</v>
      </c>
      <c r="S108" s="57">
        <v>2712.95</v>
      </c>
      <c r="T108" s="57">
        <v>723.95</v>
      </c>
      <c r="U108" s="57">
        <v>-0.06</v>
      </c>
      <c r="V108" s="57">
        <v>-7.0000000000000007E-2</v>
      </c>
    </row>
    <row r="109" spans="1:22">
      <c r="A109" s="202"/>
      <c r="B109" s="29"/>
      <c r="C109" s="39">
        <f>SUM(C101:C108)</f>
        <v>205218</v>
      </c>
      <c r="D109" s="57"/>
      <c r="E109" s="39"/>
      <c r="F109" s="57"/>
      <c r="G109" s="57"/>
      <c r="H109" s="57"/>
      <c r="I109" s="39"/>
      <c r="J109" s="36"/>
      <c r="K109" s="76"/>
      <c r="L109" s="57"/>
      <c r="M109" s="57"/>
      <c r="N109" s="57"/>
      <c r="O109" s="57"/>
      <c r="P109" s="57"/>
      <c r="Q109" s="57"/>
      <c r="R109" s="57"/>
      <c r="S109" s="57"/>
      <c r="T109" s="57"/>
      <c r="U109" s="57"/>
      <c r="V109" s="57"/>
    </row>
    <row r="110" spans="1:22">
      <c r="A110" s="29"/>
      <c r="B110" s="29"/>
      <c r="C110" s="39"/>
      <c r="D110" s="57"/>
      <c r="E110" s="39"/>
      <c r="F110" s="57"/>
      <c r="G110" s="57"/>
      <c r="H110" s="57"/>
      <c r="I110" s="39"/>
      <c r="J110" s="36"/>
      <c r="K110" s="76"/>
      <c r="L110" s="57"/>
      <c r="M110" s="57"/>
      <c r="N110" s="57"/>
      <c r="O110" s="57"/>
      <c r="P110" s="57"/>
      <c r="Q110" s="57"/>
      <c r="R110" s="57"/>
      <c r="S110" s="57"/>
      <c r="T110" s="57"/>
      <c r="U110" s="57"/>
      <c r="V110" s="57"/>
    </row>
    <row r="111" spans="1:22">
      <c r="A111" s="202" t="s">
        <v>255</v>
      </c>
      <c r="B111" s="29" t="s">
        <v>21</v>
      </c>
      <c r="C111" s="39">
        <v>1710</v>
      </c>
      <c r="D111" s="57">
        <v>1.45</v>
      </c>
      <c r="E111" s="39">
        <v>774880.5</v>
      </c>
      <c r="F111" s="57">
        <v>0.45</v>
      </c>
      <c r="G111" s="57">
        <v>3.75</v>
      </c>
      <c r="H111" s="57">
        <v>25008.17</v>
      </c>
      <c r="I111" s="39">
        <v>14700</v>
      </c>
      <c r="J111" s="36">
        <v>70.61</v>
      </c>
      <c r="K111" s="76">
        <v>61</v>
      </c>
      <c r="L111" s="57">
        <v>114.99</v>
      </c>
      <c r="M111" s="57">
        <v>28.46</v>
      </c>
      <c r="N111" s="57">
        <v>25.31</v>
      </c>
      <c r="O111" s="57">
        <v>15294.03</v>
      </c>
      <c r="P111" s="57">
        <v>5770.51</v>
      </c>
      <c r="Q111" s="57">
        <v>0.6</v>
      </c>
      <c r="R111" s="57">
        <v>0.45</v>
      </c>
      <c r="S111" s="57">
        <v>453.28</v>
      </c>
      <c r="T111" s="57">
        <v>309.39</v>
      </c>
      <c r="U111" s="57">
        <v>-0.06</v>
      </c>
      <c r="V111" s="57">
        <v>-0.05</v>
      </c>
    </row>
    <row r="112" spans="1:22">
      <c r="A112" s="202"/>
      <c r="B112" s="29" t="s">
        <v>22</v>
      </c>
      <c r="C112" s="39">
        <v>6740</v>
      </c>
      <c r="D112" s="57">
        <v>5.73</v>
      </c>
      <c r="E112" s="39">
        <v>4875606.7</v>
      </c>
      <c r="F112" s="57">
        <v>2.83</v>
      </c>
      <c r="G112" s="57">
        <v>3.5</v>
      </c>
      <c r="H112" s="57">
        <v>23799.98</v>
      </c>
      <c r="I112" s="39">
        <v>12849</v>
      </c>
      <c r="J112" s="36">
        <v>81.349999999999994</v>
      </c>
      <c r="K112" s="76">
        <v>67</v>
      </c>
      <c r="L112" s="57">
        <v>133.58000000000001</v>
      </c>
      <c r="M112" s="57">
        <v>26.78</v>
      </c>
      <c r="N112" s="57">
        <v>22.31</v>
      </c>
      <c r="O112" s="57">
        <v>14134.86</v>
      </c>
      <c r="P112" s="57">
        <v>6187.4</v>
      </c>
      <c r="Q112" s="57">
        <v>0.85</v>
      </c>
      <c r="R112" s="57">
        <v>0.45</v>
      </c>
      <c r="S112" s="57">
        <v>723.35</v>
      </c>
      <c r="T112" s="57">
        <v>375</v>
      </c>
      <c r="U112" s="57">
        <v>-7.0000000000000007E-2</v>
      </c>
      <c r="V112" s="57">
        <v>-7.0000000000000007E-2</v>
      </c>
    </row>
    <row r="113" spans="1:22">
      <c r="A113" s="202"/>
      <c r="B113" s="29" t="s">
        <v>23</v>
      </c>
      <c r="C113" s="39">
        <v>34886</v>
      </c>
      <c r="D113" s="57">
        <v>29.64</v>
      </c>
      <c r="E113" s="39">
        <v>39750831.200000003</v>
      </c>
      <c r="F113" s="57">
        <v>23.05</v>
      </c>
      <c r="G113" s="57">
        <v>3.78</v>
      </c>
      <c r="H113" s="57">
        <v>35726.25</v>
      </c>
      <c r="I113" s="39">
        <v>19280</v>
      </c>
      <c r="J113" s="36">
        <v>90.7</v>
      </c>
      <c r="K113" s="76">
        <v>73</v>
      </c>
      <c r="L113" s="57">
        <v>157.13</v>
      </c>
      <c r="M113" s="57">
        <v>30.66</v>
      </c>
      <c r="N113" s="57">
        <v>25.27</v>
      </c>
      <c r="O113" s="57">
        <v>28900.48</v>
      </c>
      <c r="P113" s="57">
        <v>9366.16</v>
      </c>
      <c r="Q113" s="57">
        <v>0.91</v>
      </c>
      <c r="R113" s="57">
        <v>0.46</v>
      </c>
      <c r="S113" s="57">
        <v>1139.45</v>
      </c>
      <c r="T113" s="57">
        <v>466.65</v>
      </c>
      <c r="U113" s="57">
        <v>-0.06</v>
      </c>
      <c r="V113" s="57">
        <v>-0.06</v>
      </c>
    </row>
    <row r="114" spans="1:22">
      <c r="A114" s="202"/>
      <c r="B114" s="29" t="s">
        <v>24</v>
      </c>
      <c r="C114" s="39">
        <v>29611</v>
      </c>
      <c r="D114" s="57">
        <v>25.16</v>
      </c>
      <c r="E114" s="39">
        <v>41593451.700000003</v>
      </c>
      <c r="F114" s="57">
        <v>24.12</v>
      </c>
      <c r="G114" s="57">
        <v>3.84</v>
      </c>
      <c r="H114" s="57">
        <v>47099.96</v>
      </c>
      <c r="I114" s="39">
        <v>22093</v>
      </c>
      <c r="J114" s="36">
        <v>99.94</v>
      </c>
      <c r="K114" s="76">
        <v>77</v>
      </c>
      <c r="L114" s="57">
        <v>183.88</v>
      </c>
      <c r="M114" s="57">
        <v>34.93</v>
      </c>
      <c r="N114" s="57">
        <v>28.22</v>
      </c>
      <c r="O114" s="57">
        <v>34479.54</v>
      </c>
      <c r="P114" s="57">
        <v>10479.33</v>
      </c>
      <c r="Q114" s="57">
        <v>0.79</v>
      </c>
      <c r="R114" s="57">
        <v>0.46</v>
      </c>
      <c r="S114" s="57">
        <v>1404.67</v>
      </c>
      <c r="T114" s="57">
        <v>532.66</v>
      </c>
      <c r="U114" s="57">
        <v>-0.06</v>
      </c>
      <c r="V114" s="57">
        <v>-0.06</v>
      </c>
    </row>
    <row r="115" spans="1:22">
      <c r="A115" s="202"/>
      <c r="B115" s="29" t="s">
        <v>25</v>
      </c>
      <c r="C115" s="39">
        <v>23117</v>
      </c>
      <c r="D115" s="57">
        <v>19.64</v>
      </c>
      <c r="E115" s="39">
        <v>48065244.399999999</v>
      </c>
      <c r="F115" s="57">
        <v>27.88</v>
      </c>
      <c r="G115" s="57">
        <v>4.2</v>
      </c>
      <c r="H115" s="57">
        <v>53592.99</v>
      </c>
      <c r="I115" s="39">
        <v>26428</v>
      </c>
      <c r="J115" s="36">
        <v>109.09</v>
      </c>
      <c r="K115" s="76">
        <v>85</v>
      </c>
      <c r="L115" s="57">
        <v>202.12</v>
      </c>
      <c r="M115" s="57">
        <v>38.79</v>
      </c>
      <c r="N115" s="57">
        <v>32.54</v>
      </c>
      <c r="O115" s="57">
        <v>47177.49</v>
      </c>
      <c r="P115" s="57">
        <v>12954.81</v>
      </c>
      <c r="Q115" s="57">
        <v>0.93</v>
      </c>
      <c r="R115" s="57">
        <v>0.48</v>
      </c>
      <c r="S115" s="57">
        <v>2079.19</v>
      </c>
      <c r="T115" s="57">
        <v>673.91</v>
      </c>
      <c r="U115" s="57">
        <v>-0.06</v>
      </c>
      <c r="V115" s="57">
        <v>-0.06</v>
      </c>
    </row>
    <row r="116" spans="1:22">
      <c r="A116" s="202"/>
      <c r="B116" s="29" t="s">
        <v>26</v>
      </c>
      <c r="C116" s="39">
        <v>15589</v>
      </c>
      <c r="D116" s="57">
        <v>13.24</v>
      </c>
      <c r="E116" s="39">
        <v>25953587.600000001</v>
      </c>
      <c r="F116" s="57">
        <v>15.05</v>
      </c>
      <c r="G116" s="57">
        <v>4.5</v>
      </c>
      <c r="H116" s="57">
        <v>57497.21</v>
      </c>
      <c r="I116" s="39">
        <v>31856</v>
      </c>
      <c r="J116" s="36">
        <v>113.43</v>
      </c>
      <c r="K116" s="76">
        <v>87</v>
      </c>
      <c r="L116" s="57">
        <v>206.32</v>
      </c>
      <c r="M116" s="57">
        <v>43.8</v>
      </c>
      <c r="N116" s="57">
        <v>36.36</v>
      </c>
      <c r="O116" s="57">
        <v>42833.07</v>
      </c>
      <c r="P116" s="57">
        <v>16100.8</v>
      </c>
      <c r="Q116" s="57">
        <v>1.06</v>
      </c>
      <c r="R116" s="57">
        <v>0.47</v>
      </c>
      <c r="S116" s="57">
        <v>1664.82</v>
      </c>
      <c r="T116" s="57">
        <v>731.47</v>
      </c>
      <c r="U116" s="57">
        <v>-0.06</v>
      </c>
      <c r="V116" s="57">
        <v>-0.06</v>
      </c>
    </row>
    <row r="117" spans="1:22">
      <c r="A117" s="202"/>
      <c r="B117" s="29" t="s">
        <v>27</v>
      </c>
      <c r="C117" s="39">
        <v>5251</v>
      </c>
      <c r="D117" s="57">
        <v>4.46</v>
      </c>
      <c r="E117" s="39">
        <v>10294744.699999999</v>
      </c>
      <c r="F117" s="57">
        <v>5.97</v>
      </c>
      <c r="G117" s="57">
        <v>4.8099999999999996</v>
      </c>
      <c r="H117" s="57">
        <v>49537.23</v>
      </c>
      <c r="I117" s="39">
        <v>24523</v>
      </c>
      <c r="J117" s="36">
        <v>115.36</v>
      </c>
      <c r="K117" s="76">
        <v>87</v>
      </c>
      <c r="L117" s="57">
        <v>206.27</v>
      </c>
      <c r="M117" s="57">
        <v>41.45</v>
      </c>
      <c r="N117" s="57">
        <v>32.630000000000003</v>
      </c>
      <c r="O117" s="57">
        <v>37368.93</v>
      </c>
      <c r="P117" s="57">
        <v>11700.26</v>
      </c>
      <c r="Q117" s="57">
        <v>0.7</v>
      </c>
      <c r="R117" s="57">
        <v>0.47</v>
      </c>
      <c r="S117" s="57">
        <v>1960.68</v>
      </c>
      <c r="T117" s="57">
        <v>690.43</v>
      </c>
      <c r="U117" s="57">
        <v>-0.06</v>
      </c>
      <c r="V117" s="57">
        <v>-0.06</v>
      </c>
    </row>
    <row r="118" spans="1:22">
      <c r="A118" s="202"/>
      <c r="B118" s="29" t="s">
        <v>28</v>
      </c>
      <c r="C118" s="39">
        <v>807</v>
      </c>
      <c r="D118" s="57">
        <v>0.69</v>
      </c>
      <c r="E118" s="39">
        <v>1111370.1000000001</v>
      </c>
      <c r="F118" s="57">
        <v>0.64</v>
      </c>
      <c r="G118" s="57">
        <v>5.38</v>
      </c>
      <c r="H118" s="57">
        <v>48828.55</v>
      </c>
      <c r="I118" s="39">
        <v>21075</v>
      </c>
      <c r="J118" s="36">
        <v>129.58000000000001</v>
      </c>
      <c r="K118" s="76">
        <v>91</v>
      </c>
      <c r="L118" s="57">
        <v>225.76</v>
      </c>
      <c r="M118" s="57">
        <v>35.159999999999997</v>
      </c>
      <c r="N118" s="57">
        <v>28.14</v>
      </c>
      <c r="O118" s="57">
        <v>24322.14</v>
      </c>
      <c r="P118" s="57">
        <v>10795.99</v>
      </c>
      <c r="Q118" s="57">
        <v>0.53</v>
      </c>
      <c r="R118" s="57">
        <v>0.46</v>
      </c>
      <c r="S118" s="57">
        <v>1377.29</v>
      </c>
      <c r="T118" s="57">
        <v>589.88</v>
      </c>
      <c r="U118" s="57">
        <v>-0.06</v>
      </c>
      <c r="V118" s="57">
        <v>-7.0000000000000007E-2</v>
      </c>
    </row>
    <row r="119" spans="1:22">
      <c r="A119" s="202"/>
      <c r="B119" s="29"/>
      <c r="C119" s="39">
        <f>SUM(C111:C118)</f>
        <v>117711</v>
      </c>
      <c r="D119" s="57"/>
      <c r="E119" s="39"/>
      <c r="F119" s="57"/>
      <c r="G119" s="57"/>
      <c r="H119" s="57"/>
      <c r="I119" s="39"/>
      <c r="J119" s="36"/>
      <c r="K119" s="76"/>
      <c r="L119" s="57"/>
      <c r="M119" s="57"/>
      <c r="N119" s="57"/>
      <c r="O119" s="57"/>
      <c r="P119" s="57"/>
      <c r="Q119" s="57"/>
      <c r="R119" s="57"/>
      <c r="S119" s="57"/>
      <c r="T119" s="57"/>
      <c r="U119" s="57"/>
      <c r="V119" s="57"/>
    </row>
    <row r="120" spans="1:22">
      <c r="A120" s="29"/>
      <c r="B120" s="29"/>
      <c r="C120" s="39"/>
      <c r="D120" s="57"/>
      <c r="E120" s="39"/>
      <c r="F120" s="57"/>
      <c r="G120" s="57"/>
      <c r="H120" s="57"/>
      <c r="I120" s="39"/>
      <c r="J120" s="36"/>
      <c r="K120" s="76"/>
      <c r="L120" s="57"/>
      <c r="M120" s="57"/>
      <c r="N120" s="57"/>
      <c r="O120" s="57"/>
      <c r="P120" s="57"/>
      <c r="Q120" s="57"/>
      <c r="R120" s="57"/>
      <c r="S120" s="57"/>
      <c r="T120" s="57"/>
      <c r="U120" s="57"/>
      <c r="V120" s="57"/>
    </row>
    <row r="121" spans="1:22">
      <c r="A121" s="202" t="s">
        <v>256</v>
      </c>
      <c r="B121" s="29" t="s">
        <v>21</v>
      </c>
      <c r="C121" s="39">
        <v>93</v>
      </c>
      <c r="D121" s="57">
        <v>2.1800000000000002</v>
      </c>
      <c r="E121" s="39">
        <v>13251</v>
      </c>
      <c r="F121" s="57">
        <v>0.61</v>
      </c>
      <c r="G121" s="57">
        <v>3.49</v>
      </c>
      <c r="H121" s="57">
        <v>3072.21</v>
      </c>
      <c r="I121" s="39">
        <v>1780</v>
      </c>
      <c r="J121" s="36">
        <v>48.93</v>
      </c>
      <c r="K121" s="76">
        <v>45</v>
      </c>
      <c r="L121" s="57">
        <v>68.86</v>
      </c>
      <c r="M121" s="57">
        <v>29.95</v>
      </c>
      <c r="N121" s="57">
        <v>29.53</v>
      </c>
      <c r="O121" s="57">
        <v>2881.18</v>
      </c>
      <c r="P121" s="57">
        <v>2105.46</v>
      </c>
      <c r="Q121" s="57">
        <v>0.95</v>
      </c>
      <c r="R121" s="57">
        <v>0.72</v>
      </c>
      <c r="S121" s="57">
        <v>142.97</v>
      </c>
      <c r="T121" s="57">
        <v>51.68</v>
      </c>
      <c r="U121" s="57">
        <v>-0.15</v>
      </c>
      <c r="V121" s="57">
        <v>-0.09</v>
      </c>
    </row>
    <row r="122" spans="1:22">
      <c r="A122" s="202"/>
      <c r="B122" s="29" t="s">
        <v>22</v>
      </c>
      <c r="C122" s="39">
        <v>482</v>
      </c>
      <c r="D122" s="57">
        <v>11.28</v>
      </c>
      <c r="E122" s="39">
        <v>159111.18</v>
      </c>
      <c r="F122" s="57">
        <v>7.33</v>
      </c>
      <c r="G122" s="57">
        <v>3.12</v>
      </c>
      <c r="H122" s="57">
        <v>5006.16</v>
      </c>
      <c r="I122" s="39">
        <v>2271</v>
      </c>
      <c r="J122" s="36">
        <v>59.78</v>
      </c>
      <c r="K122" s="76">
        <v>43</v>
      </c>
      <c r="L122" s="57">
        <v>107.79</v>
      </c>
      <c r="M122" s="57">
        <v>30.62</v>
      </c>
      <c r="N122" s="57">
        <v>34.880000000000003</v>
      </c>
      <c r="O122" s="57">
        <v>8274.19</v>
      </c>
      <c r="P122" s="57">
        <v>4332.3</v>
      </c>
      <c r="Q122" s="57">
        <v>1.93</v>
      </c>
      <c r="R122" s="57">
        <v>1.1399999999999999</v>
      </c>
      <c r="S122" s="57">
        <v>330.09</v>
      </c>
      <c r="T122" s="57">
        <v>345.55</v>
      </c>
      <c r="U122" s="57">
        <v>-0.08</v>
      </c>
      <c r="V122" s="57">
        <v>-7.0000000000000007E-2</v>
      </c>
    </row>
    <row r="123" spans="1:22">
      <c r="A123" s="202"/>
      <c r="B123" s="29" t="s">
        <v>23</v>
      </c>
      <c r="C123" s="39">
        <v>1604</v>
      </c>
      <c r="D123" s="57">
        <v>37.54</v>
      </c>
      <c r="E123" s="39">
        <v>898864.78</v>
      </c>
      <c r="F123" s="57">
        <v>41.43</v>
      </c>
      <c r="G123" s="57">
        <v>3.6</v>
      </c>
      <c r="H123" s="57">
        <v>9353.98</v>
      </c>
      <c r="I123" s="39">
        <v>3516</v>
      </c>
      <c r="J123" s="36">
        <v>73.540000000000006</v>
      </c>
      <c r="K123" s="76">
        <v>69</v>
      </c>
      <c r="L123" s="57">
        <v>112.92</v>
      </c>
      <c r="M123" s="57">
        <v>37.659999999999997</v>
      </c>
      <c r="N123" s="57">
        <v>31.57</v>
      </c>
      <c r="O123" s="57">
        <v>9724.42</v>
      </c>
      <c r="P123" s="57">
        <v>2595.13</v>
      </c>
      <c r="Q123" s="57">
        <v>1.04</v>
      </c>
      <c r="R123" s="57">
        <v>0.69</v>
      </c>
      <c r="S123" s="57">
        <v>560.32000000000005</v>
      </c>
      <c r="T123" s="57">
        <v>176.39</v>
      </c>
      <c r="U123" s="57">
        <v>-0.09</v>
      </c>
      <c r="V123" s="57">
        <v>-0.11</v>
      </c>
    </row>
    <row r="124" spans="1:22">
      <c r="A124" s="202"/>
      <c r="B124" s="29" t="s">
        <v>24</v>
      </c>
      <c r="C124" s="39">
        <v>1119</v>
      </c>
      <c r="D124" s="57">
        <v>26.19</v>
      </c>
      <c r="E124" s="39">
        <v>386528.05</v>
      </c>
      <c r="F124" s="57">
        <v>17.809999999999999</v>
      </c>
      <c r="G124" s="57">
        <v>3.61</v>
      </c>
      <c r="H124" s="57">
        <v>6593.61</v>
      </c>
      <c r="I124" s="39">
        <v>3443</v>
      </c>
      <c r="J124" s="36">
        <v>68.459999999999994</v>
      </c>
      <c r="K124" s="76">
        <v>53</v>
      </c>
      <c r="L124" s="57">
        <v>107.86</v>
      </c>
      <c r="M124" s="57">
        <v>38.17</v>
      </c>
      <c r="N124" s="57">
        <v>29.03</v>
      </c>
      <c r="O124" s="57">
        <v>4797.55</v>
      </c>
      <c r="P124" s="57">
        <v>2823.8</v>
      </c>
      <c r="Q124" s="57">
        <v>1.01</v>
      </c>
      <c r="R124" s="57">
        <v>0.65</v>
      </c>
      <c r="S124" s="57">
        <v>345.54</v>
      </c>
      <c r="T124" s="57">
        <v>123.65</v>
      </c>
      <c r="U124" s="57">
        <v>-0.06</v>
      </c>
      <c r="V124" s="57">
        <v>-0.08</v>
      </c>
    </row>
    <row r="125" spans="1:22">
      <c r="A125" s="202"/>
      <c r="B125" s="29" t="s">
        <v>25</v>
      </c>
      <c r="C125" s="39">
        <v>641</v>
      </c>
      <c r="D125" s="57">
        <v>15</v>
      </c>
      <c r="E125" s="39">
        <v>299537.59000000003</v>
      </c>
      <c r="F125" s="57">
        <v>13.81</v>
      </c>
      <c r="G125" s="57">
        <v>3.71</v>
      </c>
      <c r="H125" s="57">
        <v>15314.2</v>
      </c>
      <c r="I125" s="39">
        <v>2960</v>
      </c>
      <c r="J125" s="36">
        <v>81.83</v>
      </c>
      <c r="K125" s="76">
        <v>65</v>
      </c>
      <c r="L125" s="57">
        <v>132.37</v>
      </c>
      <c r="M125" s="57">
        <v>42.49</v>
      </c>
      <c r="N125" s="57">
        <v>35.42</v>
      </c>
      <c r="O125" s="57">
        <v>7902.1</v>
      </c>
      <c r="P125" s="57">
        <v>1283.8499999999999</v>
      </c>
      <c r="Q125" s="57">
        <v>0.83</v>
      </c>
      <c r="R125" s="57">
        <v>0.56999999999999995</v>
      </c>
      <c r="S125" s="57">
        <v>467.3</v>
      </c>
      <c r="T125" s="57">
        <v>144.04</v>
      </c>
      <c r="U125" s="57">
        <v>-0.09</v>
      </c>
      <c r="V125" s="57">
        <v>-0.09</v>
      </c>
    </row>
    <row r="126" spans="1:22">
      <c r="A126" s="202"/>
      <c r="B126" s="29" t="s">
        <v>26</v>
      </c>
      <c r="C126" s="39">
        <v>229</v>
      </c>
      <c r="D126" s="57">
        <v>5.36</v>
      </c>
      <c r="E126" s="39">
        <v>274686.62</v>
      </c>
      <c r="F126" s="57">
        <v>12.66</v>
      </c>
      <c r="G126" s="57">
        <v>4.47</v>
      </c>
      <c r="H126" s="57">
        <v>14437.79</v>
      </c>
      <c r="I126" s="39">
        <v>8865</v>
      </c>
      <c r="J126" s="36">
        <v>79.16</v>
      </c>
      <c r="K126" s="76">
        <v>70</v>
      </c>
      <c r="L126" s="57">
        <v>126.88</v>
      </c>
      <c r="M126" s="57">
        <v>62.94</v>
      </c>
      <c r="N126" s="57">
        <v>53.71</v>
      </c>
      <c r="O126" s="57">
        <v>23993.95</v>
      </c>
      <c r="P126" s="57">
        <v>6767.33</v>
      </c>
      <c r="Q126" s="57">
        <v>1.18</v>
      </c>
      <c r="R126" s="57">
        <v>0.98</v>
      </c>
      <c r="S126" s="57">
        <v>1198.94</v>
      </c>
      <c r="T126" s="57">
        <v>499.8</v>
      </c>
      <c r="U126" s="57">
        <v>-0.08</v>
      </c>
      <c r="V126" s="57">
        <v>-0.08</v>
      </c>
    </row>
    <row r="127" spans="1:22">
      <c r="A127" s="202"/>
      <c r="B127" s="29" t="s">
        <v>27</v>
      </c>
      <c r="C127" s="39">
        <v>101</v>
      </c>
      <c r="D127" s="57">
        <v>2.36</v>
      </c>
      <c r="E127" s="39">
        <v>137428.54</v>
      </c>
      <c r="F127" s="57">
        <v>6.33</v>
      </c>
      <c r="G127" s="57">
        <v>4.55</v>
      </c>
      <c r="H127" s="57">
        <v>13742.4</v>
      </c>
      <c r="I127" s="39">
        <v>2832</v>
      </c>
      <c r="J127" s="36">
        <v>85.04</v>
      </c>
      <c r="K127" s="76">
        <v>56</v>
      </c>
      <c r="L127" s="57">
        <v>152.97999999999999</v>
      </c>
      <c r="M127" s="57">
        <v>46.13</v>
      </c>
      <c r="N127" s="57">
        <v>46.71</v>
      </c>
      <c r="O127" s="57">
        <v>12121.33</v>
      </c>
      <c r="P127" s="57">
        <v>2324.5</v>
      </c>
      <c r="Q127" s="57">
        <v>1.25</v>
      </c>
      <c r="R127" s="57">
        <v>1</v>
      </c>
      <c r="S127" s="57">
        <v>1363.02</v>
      </c>
      <c r="T127" s="57">
        <v>145.65</v>
      </c>
      <c r="U127" s="57">
        <v>-0.1</v>
      </c>
      <c r="V127" s="57">
        <v>-0.11</v>
      </c>
    </row>
    <row r="128" spans="1:22">
      <c r="A128" s="202"/>
      <c r="B128" s="29" t="s">
        <v>28</v>
      </c>
      <c r="C128" s="39">
        <v>5</v>
      </c>
      <c r="D128" s="57">
        <v>0.12</v>
      </c>
      <c r="E128" s="39">
        <v>356.23</v>
      </c>
      <c r="F128" s="57">
        <v>0.02</v>
      </c>
      <c r="G128" s="57">
        <v>2</v>
      </c>
      <c r="H128" s="57">
        <v>1344</v>
      </c>
      <c r="I128" s="39">
        <v>1344</v>
      </c>
      <c r="J128" s="36">
        <v>55</v>
      </c>
      <c r="K128" s="76">
        <v>55</v>
      </c>
      <c r="L128" s="57">
        <v>71</v>
      </c>
      <c r="M128" s="57">
        <v>55.77</v>
      </c>
      <c r="N128" s="57">
        <v>55.77</v>
      </c>
      <c r="O128" s="57">
        <v>368.16</v>
      </c>
      <c r="P128" s="57">
        <v>368.16</v>
      </c>
      <c r="Q128" s="57">
        <v>0.27</v>
      </c>
      <c r="R128" s="57">
        <v>0.27</v>
      </c>
      <c r="S128" s="57">
        <v>78.31</v>
      </c>
      <c r="T128" s="57">
        <v>78.31</v>
      </c>
      <c r="U128" s="57">
        <v>-0.21</v>
      </c>
      <c r="V128" s="57">
        <v>-0.21</v>
      </c>
    </row>
    <row r="129" spans="1:22">
      <c r="A129" s="202"/>
      <c r="B129" s="29"/>
      <c r="C129" s="39">
        <f>SUM(C121:C128)</f>
        <v>4274</v>
      </c>
      <c r="D129" s="57"/>
      <c r="E129" s="39">
        <f>SUM(E121:E128)</f>
        <v>2169763.9900000002</v>
      </c>
      <c r="F129" s="57"/>
      <c r="G129" s="57"/>
      <c r="H129" s="57"/>
      <c r="I129" s="39"/>
      <c r="J129" s="36"/>
      <c r="K129" s="76"/>
      <c r="L129" s="57"/>
      <c r="M129" s="57"/>
      <c r="N129" s="57"/>
      <c r="O129" s="57"/>
      <c r="P129" s="57"/>
      <c r="Q129" s="57"/>
      <c r="R129" s="57"/>
      <c r="S129" s="57">
        <f>E129/C129</f>
        <v>507.66588441740765</v>
      </c>
      <c r="T129" s="57"/>
      <c r="U129" s="57"/>
      <c r="V129" s="57"/>
    </row>
    <row r="130" spans="1:22">
      <c r="A130" s="29"/>
      <c r="B130" s="29"/>
      <c r="C130" s="39"/>
      <c r="D130" s="57"/>
      <c r="E130" s="39"/>
      <c r="F130" s="57"/>
      <c r="G130" s="57"/>
      <c r="H130" s="57"/>
      <c r="I130" s="39"/>
      <c r="J130" s="36"/>
      <c r="K130" s="76"/>
      <c r="L130" s="57"/>
      <c r="M130" s="57"/>
      <c r="N130" s="57"/>
      <c r="O130" s="57"/>
      <c r="P130" s="57"/>
      <c r="Q130" s="57"/>
      <c r="R130" s="57"/>
      <c r="S130" s="57"/>
      <c r="T130" s="57"/>
      <c r="U130" s="57"/>
      <c r="V130" s="57"/>
    </row>
    <row r="131" spans="1:22">
      <c r="A131" s="202" t="s">
        <v>257</v>
      </c>
      <c r="B131" s="29" t="s">
        <v>21</v>
      </c>
      <c r="C131" s="39">
        <v>93</v>
      </c>
      <c r="D131" s="57">
        <v>4.88</v>
      </c>
      <c r="E131" s="39">
        <v>13251</v>
      </c>
      <c r="F131" s="57">
        <v>1.5</v>
      </c>
      <c r="G131" s="57">
        <v>3.49</v>
      </c>
      <c r="H131" s="57">
        <v>3072.21</v>
      </c>
      <c r="I131" s="39">
        <v>1780</v>
      </c>
      <c r="J131" s="36">
        <v>48.93</v>
      </c>
      <c r="K131" s="76">
        <v>45</v>
      </c>
      <c r="L131" s="57">
        <v>68.86</v>
      </c>
      <c r="M131" s="57">
        <v>29.95</v>
      </c>
      <c r="N131" s="57">
        <v>29.53</v>
      </c>
      <c r="O131" s="57">
        <v>2881.18</v>
      </c>
      <c r="P131" s="57">
        <v>2105.46</v>
      </c>
      <c r="Q131" s="57">
        <v>0.95</v>
      </c>
      <c r="R131" s="57">
        <v>0.72</v>
      </c>
      <c r="S131" s="57">
        <v>142.97</v>
      </c>
      <c r="T131" s="57">
        <v>51.68</v>
      </c>
      <c r="U131" s="57">
        <v>-0.15</v>
      </c>
      <c r="V131" s="57">
        <v>-0.09</v>
      </c>
    </row>
    <row r="132" spans="1:22">
      <c r="A132" s="202"/>
      <c r="B132" s="29" t="s">
        <v>22</v>
      </c>
      <c r="C132" s="39">
        <v>127</v>
      </c>
      <c r="D132" s="57">
        <v>6.67</v>
      </c>
      <c r="E132" s="39">
        <v>110313.88</v>
      </c>
      <c r="F132" s="57">
        <v>12.52</v>
      </c>
      <c r="G132" s="57">
        <v>3.42</v>
      </c>
      <c r="H132" s="57">
        <v>3641.8</v>
      </c>
      <c r="I132" s="39">
        <v>2593</v>
      </c>
      <c r="J132" s="36">
        <v>52.6</v>
      </c>
      <c r="K132" s="76">
        <v>43</v>
      </c>
      <c r="L132" s="57">
        <v>74.69</v>
      </c>
      <c r="M132" s="57">
        <v>29.81</v>
      </c>
      <c r="N132" s="57">
        <v>34.880000000000003</v>
      </c>
      <c r="O132" s="57">
        <v>6235.39</v>
      </c>
      <c r="P132" s="57">
        <v>2638.8</v>
      </c>
      <c r="Q132" s="57">
        <v>2.17</v>
      </c>
      <c r="R132" s="57">
        <v>1.02</v>
      </c>
      <c r="S132" s="57">
        <v>867.2</v>
      </c>
      <c r="T132" s="57">
        <v>434.45</v>
      </c>
      <c r="U132" s="57">
        <v>-0.15</v>
      </c>
      <c r="V132" s="57">
        <v>-0.14000000000000001</v>
      </c>
    </row>
    <row r="133" spans="1:22">
      <c r="A133" s="202"/>
      <c r="B133" s="29" t="s">
        <v>23</v>
      </c>
      <c r="C133" s="39">
        <v>811</v>
      </c>
      <c r="D133" s="57">
        <v>42.57</v>
      </c>
      <c r="E133" s="39">
        <v>331056.90999999997</v>
      </c>
      <c r="F133" s="57">
        <v>37.58</v>
      </c>
      <c r="G133" s="57">
        <v>3.37</v>
      </c>
      <c r="H133" s="57">
        <v>5408.81</v>
      </c>
      <c r="I133" s="39">
        <v>2793.39</v>
      </c>
      <c r="J133" s="36">
        <v>66.88</v>
      </c>
      <c r="K133" s="76">
        <v>57</v>
      </c>
      <c r="L133" s="57">
        <v>97.29</v>
      </c>
      <c r="M133" s="57">
        <v>41.51</v>
      </c>
      <c r="N133" s="57">
        <v>34.03</v>
      </c>
      <c r="O133" s="57">
        <v>4681.3500000000004</v>
      </c>
      <c r="P133" s="57">
        <v>1881.86</v>
      </c>
      <c r="Q133" s="57">
        <v>1.0900000000000001</v>
      </c>
      <c r="R133" s="57">
        <v>0.74</v>
      </c>
      <c r="S133" s="57">
        <v>408.08</v>
      </c>
      <c r="T133" s="57">
        <v>125.94</v>
      </c>
      <c r="U133" s="57">
        <v>-0.09</v>
      </c>
      <c r="V133" s="57">
        <v>-0.11</v>
      </c>
    </row>
    <row r="134" spans="1:22">
      <c r="A134" s="202"/>
      <c r="B134" s="29" t="s">
        <v>24</v>
      </c>
      <c r="C134" s="39">
        <v>466</v>
      </c>
      <c r="D134" s="57">
        <v>24.46</v>
      </c>
      <c r="E134" s="39">
        <v>73991.47</v>
      </c>
      <c r="F134" s="57">
        <v>8.4</v>
      </c>
      <c r="G134" s="57">
        <v>4.16</v>
      </c>
      <c r="H134" s="57">
        <v>9076.9500000000007</v>
      </c>
      <c r="I134" s="39">
        <v>3500</v>
      </c>
      <c r="J134" s="36">
        <v>62.07</v>
      </c>
      <c r="K134" s="76">
        <v>51</v>
      </c>
      <c r="L134" s="57">
        <v>117.54</v>
      </c>
      <c r="M134" s="57">
        <v>37.14</v>
      </c>
      <c r="N134" s="57">
        <v>41.74</v>
      </c>
      <c r="O134" s="57">
        <v>3204.19</v>
      </c>
      <c r="P134" s="57">
        <v>2278.8200000000002</v>
      </c>
      <c r="Q134" s="57">
        <v>0.5</v>
      </c>
      <c r="R134" s="57">
        <v>0.31</v>
      </c>
      <c r="S134" s="57">
        <v>158.91999999999999</v>
      </c>
      <c r="T134" s="57">
        <v>84.07</v>
      </c>
      <c r="U134" s="57">
        <v>-0.04</v>
      </c>
      <c r="V134" s="57">
        <v>-0.06</v>
      </c>
    </row>
    <row r="135" spans="1:22">
      <c r="A135" s="202"/>
      <c r="B135" s="29" t="s">
        <v>25</v>
      </c>
      <c r="C135" s="39">
        <v>267</v>
      </c>
      <c r="D135" s="57">
        <v>14.01</v>
      </c>
      <c r="E135" s="39">
        <v>190141.38</v>
      </c>
      <c r="F135" s="57">
        <v>21.59</v>
      </c>
      <c r="G135" s="57">
        <v>3.74</v>
      </c>
      <c r="H135" s="57">
        <v>22993.35</v>
      </c>
      <c r="I135" s="39">
        <v>2635</v>
      </c>
      <c r="J135" s="36">
        <v>89.23</v>
      </c>
      <c r="K135" s="76">
        <v>66</v>
      </c>
      <c r="L135" s="57">
        <v>176.82</v>
      </c>
      <c r="M135" s="57">
        <v>34.840000000000003</v>
      </c>
      <c r="N135" s="57">
        <v>30.38</v>
      </c>
      <c r="O135" s="57">
        <v>12649.84</v>
      </c>
      <c r="P135" s="57">
        <v>1029.3499999999999</v>
      </c>
      <c r="Q135" s="57">
        <v>1.24</v>
      </c>
      <c r="R135" s="57">
        <v>0.91</v>
      </c>
      <c r="S135" s="57">
        <v>712.02</v>
      </c>
      <c r="T135" s="57">
        <v>146.75</v>
      </c>
      <c r="U135" s="57">
        <v>-0.09</v>
      </c>
      <c r="V135" s="57">
        <v>-0.1</v>
      </c>
    </row>
    <row r="136" spans="1:22">
      <c r="A136" s="202"/>
      <c r="B136" s="29" t="s">
        <v>26</v>
      </c>
      <c r="C136" s="39">
        <v>94</v>
      </c>
      <c r="D136" s="57">
        <v>4.93</v>
      </c>
      <c r="E136" s="39">
        <v>93393.17</v>
      </c>
      <c r="F136" s="57">
        <v>10.6</v>
      </c>
      <c r="G136" s="57">
        <v>3.84</v>
      </c>
      <c r="H136" s="57">
        <v>19607.09</v>
      </c>
      <c r="I136" s="39">
        <v>19592</v>
      </c>
      <c r="J136" s="36">
        <v>103.05</v>
      </c>
      <c r="K136" s="76">
        <v>124</v>
      </c>
      <c r="L136" s="57">
        <v>180.25</v>
      </c>
      <c r="M136" s="57">
        <v>85.88</v>
      </c>
      <c r="N136" s="57">
        <v>54.82</v>
      </c>
      <c r="O136" s="57">
        <v>15412.02</v>
      </c>
      <c r="P136" s="57">
        <v>9680.34</v>
      </c>
      <c r="Q136" s="57">
        <v>1.07</v>
      </c>
      <c r="R136" s="57">
        <v>0.59</v>
      </c>
      <c r="S136" s="57">
        <v>994.93</v>
      </c>
      <c r="T136" s="57">
        <v>626.55999999999995</v>
      </c>
      <c r="U136" s="57">
        <v>-0.06</v>
      </c>
      <c r="V136" s="57">
        <v>-0.06</v>
      </c>
    </row>
    <row r="137" spans="1:22">
      <c r="A137" s="202"/>
      <c r="B137" s="29" t="s">
        <v>27</v>
      </c>
      <c r="C137" s="39">
        <v>47</v>
      </c>
      <c r="D137" s="57">
        <v>2.4700000000000002</v>
      </c>
      <c r="E137" s="39">
        <v>68675.600000000006</v>
      </c>
      <c r="F137" s="57">
        <v>7.8</v>
      </c>
      <c r="G137" s="57">
        <v>6.5</v>
      </c>
      <c r="H137" s="57">
        <v>7844</v>
      </c>
      <c r="I137" s="39">
        <v>13372</v>
      </c>
      <c r="J137" s="36">
        <v>56</v>
      </c>
      <c r="K137" s="76">
        <v>59</v>
      </c>
      <c r="L137" s="57">
        <v>76.5</v>
      </c>
      <c r="M137" s="57">
        <v>50.26</v>
      </c>
      <c r="N137" s="57">
        <v>53.82</v>
      </c>
      <c r="O137" s="57">
        <v>14500.6</v>
      </c>
      <c r="P137" s="57">
        <v>26676.7</v>
      </c>
      <c r="Q137" s="57">
        <v>1.5</v>
      </c>
      <c r="R137" s="57">
        <v>1.99</v>
      </c>
      <c r="S137" s="57">
        <v>1446.15</v>
      </c>
      <c r="T137" s="57">
        <v>2764.8</v>
      </c>
      <c r="U137" s="57">
        <v>-0.05</v>
      </c>
      <c r="V137" s="57">
        <v>-0.08</v>
      </c>
    </row>
    <row r="138" spans="1:22">
      <c r="A138" s="29"/>
      <c r="B138" s="29"/>
      <c r="C138" s="39"/>
      <c r="D138" s="57"/>
      <c r="E138" s="39"/>
      <c r="F138" s="57"/>
      <c r="G138" s="57"/>
      <c r="H138" s="57"/>
      <c r="I138" s="39"/>
      <c r="J138" s="36"/>
      <c r="K138" s="76"/>
      <c r="L138" s="57"/>
      <c r="M138" s="57"/>
      <c r="N138" s="57"/>
      <c r="O138" s="57"/>
      <c r="P138" s="57"/>
      <c r="Q138" s="57"/>
      <c r="R138" s="57"/>
      <c r="S138" s="57"/>
      <c r="T138" s="57"/>
      <c r="U138" s="57"/>
      <c r="V138" s="57"/>
    </row>
    <row r="139" spans="1:22">
      <c r="A139" s="202" t="s">
        <v>258</v>
      </c>
      <c r="B139" s="29" t="s">
        <v>22</v>
      </c>
      <c r="C139" s="39">
        <v>355</v>
      </c>
      <c r="D139" s="57">
        <v>15.43</v>
      </c>
      <c r="E139" s="39">
        <v>48797.3</v>
      </c>
      <c r="F139" s="57">
        <v>3.77</v>
      </c>
      <c r="G139" s="57">
        <v>3.01</v>
      </c>
      <c r="H139" s="57">
        <v>5495.3</v>
      </c>
      <c r="I139" s="39">
        <v>2072</v>
      </c>
      <c r="J139" s="36">
        <v>62.35</v>
      </c>
      <c r="K139" s="76">
        <v>43</v>
      </c>
      <c r="L139" s="57">
        <v>119.65</v>
      </c>
      <c r="M139" s="57">
        <v>30.92</v>
      </c>
      <c r="N139" s="57">
        <v>33.54</v>
      </c>
      <c r="O139" s="57">
        <v>9005.14</v>
      </c>
      <c r="P139" s="57">
        <v>7168.97</v>
      </c>
      <c r="Q139" s="57">
        <v>1.84</v>
      </c>
      <c r="R139" s="57">
        <v>1.18</v>
      </c>
      <c r="S139" s="57">
        <v>137.53</v>
      </c>
      <c r="T139" s="57">
        <v>345.55</v>
      </c>
      <c r="U139" s="57">
        <v>-0.08</v>
      </c>
      <c r="V139" s="57">
        <v>-0.04</v>
      </c>
    </row>
    <row r="140" spans="1:22">
      <c r="A140" s="202"/>
      <c r="B140" s="29" t="s">
        <v>23</v>
      </c>
      <c r="C140" s="39">
        <v>793</v>
      </c>
      <c r="D140" s="57">
        <v>34.47</v>
      </c>
      <c r="E140" s="39">
        <v>567807.87</v>
      </c>
      <c r="F140" s="57">
        <v>43.89</v>
      </c>
      <c r="G140" s="57">
        <v>3.83</v>
      </c>
      <c r="H140" s="57">
        <v>13390.37</v>
      </c>
      <c r="I140" s="39">
        <v>4047</v>
      </c>
      <c r="J140" s="36">
        <v>80.349999999999994</v>
      </c>
      <c r="K140" s="76">
        <v>76</v>
      </c>
      <c r="L140" s="57">
        <v>128.91</v>
      </c>
      <c r="M140" s="57">
        <v>33.729999999999997</v>
      </c>
      <c r="N140" s="57">
        <v>28.88</v>
      </c>
      <c r="O140" s="57">
        <v>14884.1</v>
      </c>
      <c r="P140" s="57">
        <v>4522</v>
      </c>
      <c r="Q140" s="57">
        <v>1</v>
      </c>
      <c r="R140" s="57">
        <v>0.69</v>
      </c>
      <c r="S140" s="57">
        <v>716.09</v>
      </c>
      <c r="T140" s="57">
        <v>303.20999999999998</v>
      </c>
      <c r="U140" s="57">
        <v>-0.09</v>
      </c>
      <c r="V140" s="57">
        <v>-0.1</v>
      </c>
    </row>
    <row r="141" spans="1:22">
      <c r="A141" s="202"/>
      <c r="B141" s="29" t="s">
        <v>24</v>
      </c>
      <c r="C141" s="39">
        <v>653</v>
      </c>
      <c r="D141" s="57">
        <v>28.38</v>
      </c>
      <c r="E141" s="39">
        <v>312536.58</v>
      </c>
      <c r="F141" s="57">
        <v>24.16</v>
      </c>
      <c r="G141" s="57">
        <v>3.22</v>
      </c>
      <c r="H141" s="57">
        <v>4823.1000000000004</v>
      </c>
      <c r="I141" s="39">
        <v>2925</v>
      </c>
      <c r="J141" s="36">
        <v>73.010000000000005</v>
      </c>
      <c r="K141" s="76">
        <v>57</v>
      </c>
      <c r="L141" s="57">
        <v>100.96</v>
      </c>
      <c r="M141" s="57">
        <v>38.909999999999997</v>
      </c>
      <c r="N141" s="57">
        <v>23.3</v>
      </c>
      <c r="O141" s="57">
        <v>5933.54</v>
      </c>
      <c r="P141" s="57">
        <v>4493.5</v>
      </c>
      <c r="Q141" s="57">
        <v>1.38</v>
      </c>
      <c r="R141" s="57">
        <v>1.17</v>
      </c>
      <c r="S141" s="57">
        <v>478.59</v>
      </c>
      <c r="T141" s="57">
        <v>411.58</v>
      </c>
      <c r="U141" s="57">
        <v>-0.08</v>
      </c>
      <c r="V141" s="57">
        <v>-0.09</v>
      </c>
    </row>
    <row r="142" spans="1:22">
      <c r="A142" s="202"/>
      <c r="B142" s="29" t="s">
        <v>25</v>
      </c>
      <c r="C142" s="39">
        <v>307</v>
      </c>
      <c r="D142" s="57">
        <v>13.34</v>
      </c>
      <c r="E142" s="39">
        <v>114202.78</v>
      </c>
      <c r="F142" s="57">
        <v>8.83</v>
      </c>
      <c r="G142" s="57">
        <v>3.63</v>
      </c>
      <c r="H142" s="57">
        <v>11737.56</v>
      </c>
      <c r="I142" s="39">
        <v>4382</v>
      </c>
      <c r="J142" s="36">
        <v>81.260000000000005</v>
      </c>
      <c r="K142" s="76">
        <v>68</v>
      </c>
      <c r="L142" s="57">
        <v>108.87</v>
      </c>
      <c r="M142" s="57">
        <v>56.83</v>
      </c>
      <c r="N142" s="57">
        <v>48.11</v>
      </c>
      <c r="O142" s="57">
        <v>5287.66</v>
      </c>
      <c r="P142" s="57">
        <v>1639.88</v>
      </c>
      <c r="Q142" s="57">
        <v>0.47</v>
      </c>
      <c r="R142" s="57">
        <v>0.43</v>
      </c>
      <c r="S142" s="57">
        <v>372.34</v>
      </c>
      <c r="T142" s="57">
        <v>177.55</v>
      </c>
      <c r="U142" s="57">
        <v>-0.11</v>
      </c>
      <c r="V142" s="57">
        <v>-0.11</v>
      </c>
    </row>
    <row r="143" spans="1:22">
      <c r="A143" s="202"/>
      <c r="B143" s="29" t="s">
        <v>26</v>
      </c>
      <c r="C143" s="39">
        <v>135</v>
      </c>
      <c r="D143" s="57">
        <v>5.87</v>
      </c>
      <c r="E143" s="39">
        <v>181293.45</v>
      </c>
      <c r="F143" s="57">
        <v>14.01</v>
      </c>
      <c r="G143" s="57">
        <v>4.91</v>
      </c>
      <c r="H143" s="57">
        <v>10849.77</v>
      </c>
      <c r="I143" s="39">
        <v>6492</v>
      </c>
      <c r="J143" s="36">
        <v>62.58</v>
      </c>
      <c r="K143" s="76">
        <v>57</v>
      </c>
      <c r="L143" s="57">
        <v>89.84</v>
      </c>
      <c r="M143" s="57">
        <v>47.02</v>
      </c>
      <c r="N143" s="57">
        <v>50.59</v>
      </c>
      <c r="O143" s="57">
        <v>29950.69</v>
      </c>
      <c r="P143" s="57">
        <v>1804.11</v>
      </c>
      <c r="Q143" s="57">
        <v>1.25</v>
      </c>
      <c r="R143" s="57">
        <v>1</v>
      </c>
      <c r="S143" s="57">
        <v>1340.55</v>
      </c>
      <c r="T143" s="57">
        <v>170</v>
      </c>
      <c r="U143" s="57">
        <v>-0.08</v>
      </c>
      <c r="V143" s="57">
        <v>-0.09</v>
      </c>
    </row>
    <row r="144" spans="1:22">
      <c r="A144" s="202"/>
      <c r="B144" s="29" t="s">
        <v>27</v>
      </c>
      <c r="C144" s="39">
        <v>53</v>
      </c>
      <c r="D144" s="57">
        <v>2.2999999999999998</v>
      </c>
      <c r="E144" s="39">
        <v>68752.94</v>
      </c>
      <c r="F144" s="57">
        <v>5.31</v>
      </c>
      <c r="G144" s="57">
        <v>2.81</v>
      </c>
      <c r="H144" s="57">
        <v>18993.97</v>
      </c>
      <c r="I144" s="39">
        <v>2832</v>
      </c>
      <c r="J144" s="36">
        <v>110.9</v>
      </c>
      <c r="K144" s="76">
        <v>56</v>
      </c>
      <c r="L144" s="57">
        <v>221.07</v>
      </c>
      <c r="M144" s="57">
        <v>42.45</v>
      </c>
      <c r="N144" s="57">
        <v>36.67</v>
      </c>
      <c r="O144" s="57">
        <v>10002.969999999999</v>
      </c>
      <c r="P144" s="57">
        <v>2257.1999999999998</v>
      </c>
      <c r="Q144" s="57">
        <v>1.02</v>
      </c>
      <c r="R144" s="57">
        <v>0.8</v>
      </c>
      <c r="S144" s="57">
        <v>1289.01</v>
      </c>
      <c r="T144" s="57">
        <v>145.65</v>
      </c>
      <c r="U144" s="57">
        <v>-0.13</v>
      </c>
      <c r="V144" s="57">
        <v>-0.14000000000000001</v>
      </c>
    </row>
    <row r="145" spans="1:22">
      <c r="A145" s="199"/>
      <c r="B145" s="20" t="s">
        <v>28</v>
      </c>
      <c r="C145" s="40">
        <v>5</v>
      </c>
      <c r="D145" s="59">
        <v>0.22</v>
      </c>
      <c r="E145" s="40">
        <v>356.23</v>
      </c>
      <c r="F145" s="59">
        <v>0.03</v>
      </c>
      <c r="G145" s="59">
        <v>2</v>
      </c>
      <c r="H145" s="59">
        <v>1344</v>
      </c>
      <c r="I145" s="40">
        <v>1344</v>
      </c>
      <c r="J145" s="37">
        <v>55</v>
      </c>
      <c r="K145" s="77">
        <v>55</v>
      </c>
      <c r="L145" s="59">
        <v>71</v>
      </c>
      <c r="M145" s="59">
        <v>55.77</v>
      </c>
      <c r="N145" s="59">
        <v>55.77</v>
      </c>
      <c r="O145" s="59">
        <v>368.16</v>
      </c>
      <c r="P145" s="59">
        <v>368.16</v>
      </c>
      <c r="Q145" s="59">
        <v>0.27</v>
      </c>
      <c r="R145" s="59">
        <v>0.27</v>
      </c>
      <c r="S145" s="59">
        <v>78.31</v>
      </c>
      <c r="T145" s="59">
        <v>78.31</v>
      </c>
      <c r="U145" s="59">
        <v>-0.21</v>
      </c>
      <c r="V145" s="59">
        <v>-0.21</v>
      </c>
    </row>
    <row r="146" spans="1:22">
      <c r="A146" s="193" t="s">
        <v>323</v>
      </c>
      <c r="B146" s="193"/>
      <c r="C146" s="38"/>
      <c r="D146" s="52"/>
      <c r="E146" s="38"/>
      <c r="F146" s="52"/>
      <c r="G146" s="52"/>
      <c r="H146" s="52"/>
      <c r="I146" s="38"/>
      <c r="J146" s="35"/>
      <c r="K146" s="73"/>
      <c r="L146" s="52"/>
      <c r="M146" s="52"/>
      <c r="N146" s="52"/>
      <c r="O146" s="52"/>
      <c r="P146" s="52"/>
      <c r="Q146" s="52"/>
      <c r="R146" s="52"/>
      <c r="S146" s="52"/>
      <c r="T146" s="52"/>
      <c r="U146" s="52"/>
      <c r="V146" s="52"/>
    </row>
    <row r="147" spans="1:22" s="120" customFormat="1">
      <c r="A147" s="158" t="s">
        <v>453</v>
      </c>
      <c r="B147" s="176"/>
      <c r="C147" s="50"/>
      <c r="D147" s="51"/>
      <c r="E147" s="50"/>
      <c r="F147" s="51"/>
      <c r="G147" s="51"/>
      <c r="H147" s="51"/>
      <c r="I147" s="50"/>
      <c r="J147" s="27"/>
      <c r="K147" s="74"/>
      <c r="L147" s="51"/>
      <c r="M147" s="51"/>
      <c r="N147" s="51"/>
      <c r="O147" s="51"/>
      <c r="P147" s="51"/>
      <c r="Q147" s="51"/>
      <c r="R147" s="51"/>
      <c r="S147" s="51"/>
      <c r="T147" s="51"/>
      <c r="U147" s="51"/>
      <c r="V147" s="51"/>
    </row>
    <row r="148" spans="1:22" s="120" customFormat="1">
      <c r="A148" s="158" t="s">
        <v>458</v>
      </c>
      <c r="B148" s="176"/>
      <c r="C148" s="50"/>
      <c r="D148" s="51"/>
      <c r="E148" s="50"/>
      <c r="F148" s="51"/>
      <c r="G148" s="51"/>
      <c r="H148" s="51"/>
      <c r="I148" s="50"/>
      <c r="J148" s="27"/>
      <c r="K148" s="74"/>
      <c r="L148" s="51"/>
      <c r="M148" s="51"/>
      <c r="N148" s="51"/>
      <c r="O148" s="51"/>
      <c r="P148" s="51"/>
      <c r="Q148" s="51"/>
      <c r="R148" s="51"/>
      <c r="S148" s="51"/>
      <c r="T148" s="51"/>
      <c r="U148" s="51"/>
      <c r="V148" s="51"/>
    </row>
  </sheetData>
  <mergeCells count="17">
    <mergeCell ref="A33:A41"/>
    <mergeCell ref="A43:A50"/>
    <mergeCell ref="A52:A59"/>
    <mergeCell ref="A1:V1"/>
    <mergeCell ref="A3:A11"/>
    <mergeCell ref="A13:A21"/>
    <mergeCell ref="A23:A31"/>
    <mergeCell ref="A146:B146"/>
    <mergeCell ref="A61:A69"/>
    <mergeCell ref="A71:A79"/>
    <mergeCell ref="A81:A89"/>
    <mergeCell ref="A91:A99"/>
    <mergeCell ref="A101:A109"/>
    <mergeCell ref="A111:A119"/>
    <mergeCell ref="A121:A129"/>
    <mergeCell ref="A131:A137"/>
    <mergeCell ref="A139:A145"/>
  </mergeCells>
  <pageMargins left="0.7" right="0.7" top="0.75" bottom="0.75" header="0.3" footer="0.3"/>
  <pageSetup paperSize="9" orientation="portrait" horizontalDpi="429496729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52"/>
  <sheetViews>
    <sheetView topLeftCell="A16" workbookViewId="0">
      <selection activeCell="A52" sqref="A52"/>
    </sheetView>
  </sheetViews>
  <sheetFormatPr defaultColWidth="9" defaultRowHeight="12.75"/>
  <cols>
    <col min="1" max="1" width="27" customWidth="1"/>
    <col min="2" max="2" width="13.83203125" style="2" bestFit="1" customWidth="1"/>
    <col min="3" max="3" width="20.33203125" style="2" bestFit="1" customWidth="1"/>
    <col min="4" max="4" width="17.83203125" style="2" bestFit="1" customWidth="1"/>
    <col min="5" max="5" width="28" bestFit="1" customWidth="1"/>
    <col min="6" max="6" width="13.83203125" style="2" bestFit="1" customWidth="1"/>
    <col min="7" max="7" width="20.33203125" style="2" bestFit="1" customWidth="1"/>
    <col min="8" max="8" width="17.83203125" style="2" bestFit="1" customWidth="1"/>
    <col min="9" max="9" width="28" bestFit="1" customWidth="1"/>
    <col min="10" max="10" width="13.83203125" style="2" bestFit="1" customWidth="1"/>
    <col min="11" max="11" width="20.33203125" style="2" bestFit="1" customWidth="1"/>
    <col min="12" max="12" width="17.83203125" style="2" bestFit="1" customWidth="1"/>
    <col min="13" max="13" width="28" style="2" bestFit="1" customWidth="1"/>
    <col min="14" max="14" width="13.83203125" style="2" bestFit="1" customWidth="1"/>
    <col min="15" max="15" width="20.33203125" style="2" bestFit="1" customWidth="1"/>
    <col min="16" max="16" width="17.83203125" style="2" bestFit="1" customWidth="1"/>
  </cols>
  <sheetData>
    <row r="1" spans="1:19" s="28" customFormat="1" ht="30.95" customHeight="1">
      <c r="A1" s="191" t="s">
        <v>427</v>
      </c>
      <c r="B1" s="191"/>
      <c r="C1" s="191"/>
      <c r="D1" s="191"/>
      <c r="E1" s="191"/>
      <c r="F1" s="191"/>
      <c r="G1" s="191"/>
      <c r="H1" s="191"/>
      <c r="I1" s="191"/>
      <c r="J1" s="191"/>
      <c r="K1" s="191"/>
      <c r="L1" s="191"/>
      <c r="M1" s="191"/>
      <c r="N1" s="191"/>
      <c r="O1" s="191"/>
      <c r="P1" s="191"/>
      <c r="Q1" s="47"/>
      <c r="R1" s="47"/>
      <c r="S1" s="47"/>
    </row>
    <row r="2" spans="1:19">
      <c r="A2" s="211" t="s">
        <v>358</v>
      </c>
      <c r="B2" s="212"/>
      <c r="C2" s="212"/>
      <c r="D2" s="213"/>
      <c r="E2" s="211" t="s">
        <v>143</v>
      </c>
      <c r="F2" s="212"/>
      <c r="G2" s="212"/>
      <c r="H2" s="213"/>
      <c r="I2" s="211" t="s">
        <v>361</v>
      </c>
      <c r="J2" s="212"/>
      <c r="K2" s="212"/>
      <c r="L2" s="213"/>
      <c r="M2" s="214" t="s">
        <v>362</v>
      </c>
      <c r="N2" s="215"/>
      <c r="O2" s="215"/>
      <c r="P2" s="216"/>
    </row>
    <row r="3" spans="1:19">
      <c r="A3" s="106" t="s">
        <v>359</v>
      </c>
      <c r="B3" s="102" t="s">
        <v>311</v>
      </c>
      <c r="C3" s="102" t="s">
        <v>312</v>
      </c>
      <c r="D3" s="103" t="s">
        <v>360</v>
      </c>
      <c r="E3" s="106" t="s">
        <v>359</v>
      </c>
      <c r="F3" s="102" t="s">
        <v>311</v>
      </c>
      <c r="G3" s="102" t="s">
        <v>312</v>
      </c>
      <c r="H3" s="103" t="s">
        <v>360</v>
      </c>
      <c r="I3" s="106" t="s">
        <v>359</v>
      </c>
      <c r="J3" s="102" t="s">
        <v>311</v>
      </c>
      <c r="K3" s="102" t="s">
        <v>312</v>
      </c>
      <c r="L3" s="103" t="s">
        <v>360</v>
      </c>
      <c r="M3" s="106" t="s">
        <v>359</v>
      </c>
      <c r="N3" s="102" t="s">
        <v>311</v>
      </c>
      <c r="O3" s="102" t="s">
        <v>312</v>
      </c>
      <c r="P3" s="103" t="s">
        <v>360</v>
      </c>
    </row>
    <row r="4" spans="1:19">
      <c r="A4" s="168">
        <v>0.5</v>
      </c>
      <c r="B4" s="57">
        <v>46.51</v>
      </c>
      <c r="C4" s="57">
        <v>30.84</v>
      </c>
      <c r="D4" s="177">
        <v>213801.7</v>
      </c>
      <c r="E4" s="168">
        <v>0.5</v>
      </c>
      <c r="F4" s="57">
        <v>34.96</v>
      </c>
      <c r="G4" s="57">
        <v>23.5</v>
      </c>
      <c r="H4" s="177">
        <v>5925.88</v>
      </c>
      <c r="I4" s="168">
        <v>0.5</v>
      </c>
      <c r="J4" s="57">
        <v>58.89</v>
      </c>
      <c r="K4" s="57">
        <v>34.99</v>
      </c>
      <c r="L4" s="177">
        <v>155326</v>
      </c>
      <c r="M4" s="178">
        <v>0.5</v>
      </c>
      <c r="N4" s="57">
        <v>65.81</v>
      </c>
      <c r="O4" s="57">
        <v>49.62</v>
      </c>
      <c r="P4" s="177">
        <v>127006.5</v>
      </c>
    </row>
    <row r="5" spans="1:19">
      <c r="A5" s="168">
        <v>1</v>
      </c>
      <c r="B5" s="57">
        <v>57.14</v>
      </c>
      <c r="C5" s="57">
        <v>41.64</v>
      </c>
      <c r="D5" s="177">
        <v>116568.35</v>
      </c>
      <c r="E5" s="168">
        <v>1</v>
      </c>
      <c r="F5" s="57">
        <v>46.07</v>
      </c>
      <c r="G5" s="57">
        <v>34.22</v>
      </c>
      <c r="H5" s="177">
        <v>3398.79</v>
      </c>
      <c r="I5" s="168">
        <v>1</v>
      </c>
      <c r="J5" s="57">
        <v>69.34</v>
      </c>
      <c r="K5" s="57">
        <v>43.71</v>
      </c>
      <c r="L5" s="177">
        <v>72865.070000000007</v>
      </c>
      <c r="M5" s="178">
        <v>1</v>
      </c>
      <c r="N5" s="57">
        <v>75.23</v>
      </c>
      <c r="O5" s="57">
        <v>59.78</v>
      </c>
      <c r="P5" s="177">
        <v>65743.3</v>
      </c>
    </row>
    <row r="6" spans="1:19">
      <c r="A6" s="107">
        <v>2.5</v>
      </c>
      <c r="B6" s="104">
        <v>72.209999999999994</v>
      </c>
      <c r="C6" s="104">
        <v>57.53</v>
      </c>
      <c r="D6" s="105">
        <v>47772.19</v>
      </c>
      <c r="E6" s="107">
        <v>2.5</v>
      </c>
      <c r="F6" s="104">
        <v>61.83</v>
      </c>
      <c r="G6" s="104">
        <v>50.46</v>
      </c>
      <c r="H6" s="105">
        <v>1314.76</v>
      </c>
      <c r="I6" s="107">
        <v>2.5</v>
      </c>
      <c r="J6" s="104">
        <v>81.78</v>
      </c>
      <c r="K6" s="104">
        <v>62.61</v>
      </c>
      <c r="L6" s="105">
        <v>25306.5</v>
      </c>
      <c r="M6" s="110">
        <v>2.5</v>
      </c>
      <c r="N6" s="104">
        <v>86.29</v>
      </c>
      <c r="O6" s="104">
        <v>73.180000000000007</v>
      </c>
      <c r="P6" s="105">
        <v>19689.8</v>
      </c>
    </row>
    <row r="7" spans="1:19">
      <c r="A7" s="168">
        <v>5</v>
      </c>
      <c r="B7" s="57">
        <v>82.99</v>
      </c>
      <c r="C7" s="57">
        <v>70.819999999999993</v>
      </c>
      <c r="D7" s="177">
        <v>20654.900000000001</v>
      </c>
      <c r="E7" s="168">
        <v>5</v>
      </c>
      <c r="F7" s="57">
        <v>72.650000000000006</v>
      </c>
      <c r="G7" s="57">
        <v>61.42</v>
      </c>
      <c r="H7" s="177">
        <v>581.08000000000004</v>
      </c>
      <c r="I7" s="168">
        <v>5</v>
      </c>
      <c r="J7" s="57">
        <v>89.69</v>
      </c>
      <c r="K7" s="57">
        <v>73.78</v>
      </c>
      <c r="L7" s="177">
        <v>9400</v>
      </c>
      <c r="M7" s="178">
        <v>5</v>
      </c>
      <c r="N7" s="57">
        <v>92.39</v>
      </c>
      <c r="O7" s="57">
        <v>81.709999999999994</v>
      </c>
      <c r="P7" s="177">
        <v>6822</v>
      </c>
    </row>
    <row r="8" spans="1:19">
      <c r="A8" s="107">
        <v>7.5</v>
      </c>
      <c r="B8" s="104">
        <v>88.33</v>
      </c>
      <c r="C8" s="104">
        <v>77.3</v>
      </c>
      <c r="D8" s="105">
        <v>11600.81</v>
      </c>
      <c r="E8" s="107">
        <v>7.5</v>
      </c>
      <c r="F8" s="104">
        <v>78.23</v>
      </c>
      <c r="G8" s="104">
        <v>67.52</v>
      </c>
      <c r="H8" s="105">
        <v>349.02</v>
      </c>
      <c r="I8" s="107">
        <v>7.5</v>
      </c>
      <c r="J8" s="104">
        <v>93.27</v>
      </c>
      <c r="K8" s="104">
        <v>78.59</v>
      </c>
      <c r="L8" s="105">
        <v>5167.5</v>
      </c>
      <c r="M8" s="110">
        <v>7.5</v>
      </c>
      <c r="N8" s="104">
        <v>94.87</v>
      </c>
      <c r="O8" s="104">
        <v>85.76</v>
      </c>
      <c r="P8" s="105">
        <v>3241.93</v>
      </c>
    </row>
    <row r="9" spans="1:19">
      <c r="A9" s="168">
        <v>10</v>
      </c>
      <c r="B9" s="57">
        <v>91.51</v>
      </c>
      <c r="C9" s="57">
        <v>81.23</v>
      </c>
      <c r="D9" s="177">
        <v>7488.36</v>
      </c>
      <c r="E9" s="168">
        <v>10</v>
      </c>
      <c r="F9" s="57">
        <v>81.87</v>
      </c>
      <c r="G9" s="57">
        <v>72.069999999999993</v>
      </c>
      <c r="H9" s="177">
        <v>240.13</v>
      </c>
      <c r="I9" s="168">
        <v>10</v>
      </c>
      <c r="J9" s="57">
        <v>95.34</v>
      </c>
      <c r="K9" s="57">
        <v>83.27</v>
      </c>
      <c r="L9" s="177">
        <v>3135.7</v>
      </c>
      <c r="M9" s="178">
        <v>10</v>
      </c>
      <c r="N9" s="57">
        <v>96.23</v>
      </c>
      <c r="O9" s="57">
        <v>88.27</v>
      </c>
      <c r="P9" s="177">
        <v>2063.1999999999998</v>
      </c>
    </row>
    <row r="10" spans="1:19">
      <c r="A10" s="107">
        <v>12.5</v>
      </c>
      <c r="B10" s="104">
        <v>93.62</v>
      </c>
      <c r="C10" s="104">
        <v>84.54</v>
      </c>
      <c r="D10" s="105">
        <v>4969.26</v>
      </c>
      <c r="E10" s="107">
        <v>12.5</v>
      </c>
      <c r="F10" s="104">
        <v>84.47</v>
      </c>
      <c r="G10" s="104">
        <v>75.62</v>
      </c>
      <c r="H10" s="105">
        <v>180.8</v>
      </c>
      <c r="I10" s="107">
        <v>12.5</v>
      </c>
      <c r="J10" s="104">
        <v>96.62</v>
      </c>
      <c r="K10" s="104">
        <v>86</v>
      </c>
      <c r="L10" s="105">
        <v>2002</v>
      </c>
      <c r="M10" s="110">
        <v>12.5</v>
      </c>
      <c r="N10" s="104">
        <v>97.15</v>
      </c>
      <c r="O10" s="104">
        <v>89.97</v>
      </c>
      <c r="P10" s="105">
        <v>1425.5</v>
      </c>
    </row>
    <row r="11" spans="1:19">
      <c r="A11" s="168">
        <v>15</v>
      </c>
      <c r="B11" s="57">
        <v>95.06</v>
      </c>
      <c r="C11" s="57">
        <v>86.75</v>
      </c>
      <c r="D11" s="177">
        <v>3492.49</v>
      </c>
      <c r="E11" s="168">
        <v>15</v>
      </c>
      <c r="F11" s="57">
        <v>86.52</v>
      </c>
      <c r="G11" s="57">
        <v>78.66</v>
      </c>
      <c r="H11" s="177">
        <v>146.81</v>
      </c>
      <c r="I11" s="168">
        <v>15</v>
      </c>
      <c r="J11" s="57">
        <v>97.48</v>
      </c>
      <c r="K11" s="57">
        <v>87.93</v>
      </c>
      <c r="L11" s="177">
        <v>1372</v>
      </c>
      <c r="M11" s="178">
        <v>15</v>
      </c>
      <c r="N11" s="57">
        <v>97.8</v>
      </c>
      <c r="O11" s="57">
        <v>91.18</v>
      </c>
      <c r="P11" s="177">
        <v>1008.1</v>
      </c>
    </row>
    <row r="12" spans="1:19">
      <c r="A12" s="107">
        <v>17.5</v>
      </c>
      <c r="B12" s="104">
        <v>96.09</v>
      </c>
      <c r="C12" s="104">
        <v>88.84</v>
      </c>
      <c r="D12" s="105">
        <v>2611.9699999999998</v>
      </c>
      <c r="E12" s="107">
        <v>17.5</v>
      </c>
      <c r="F12" s="104">
        <v>88.19</v>
      </c>
      <c r="G12" s="104">
        <v>80.709999999999994</v>
      </c>
      <c r="H12" s="105">
        <v>119.3</v>
      </c>
      <c r="I12" s="107">
        <v>17.5</v>
      </c>
      <c r="J12" s="104">
        <v>98.07</v>
      </c>
      <c r="K12" s="104">
        <v>90.3</v>
      </c>
      <c r="L12" s="105">
        <v>961.8</v>
      </c>
      <c r="M12" s="110">
        <v>17.5</v>
      </c>
      <c r="N12" s="104">
        <v>98.26</v>
      </c>
      <c r="O12" s="104">
        <v>92.57</v>
      </c>
      <c r="P12" s="105">
        <v>732.5</v>
      </c>
    </row>
    <row r="13" spans="1:19">
      <c r="A13" s="168">
        <v>20</v>
      </c>
      <c r="B13" s="57">
        <v>96.88</v>
      </c>
      <c r="C13" s="57">
        <v>90.16</v>
      </c>
      <c r="D13" s="177">
        <v>2019.88</v>
      </c>
      <c r="E13" s="168">
        <v>20</v>
      </c>
      <c r="F13" s="57">
        <v>89.59</v>
      </c>
      <c r="G13" s="57">
        <v>82.78</v>
      </c>
      <c r="H13" s="177">
        <v>102.9</v>
      </c>
      <c r="I13" s="168">
        <v>20</v>
      </c>
      <c r="J13" s="57">
        <v>98.49</v>
      </c>
      <c r="K13" s="57">
        <v>91.58</v>
      </c>
      <c r="L13" s="177">
        <v>697</v>
      </c>
      <c r="M13" s="178">
        <v>20</v>
      </c>
      <c r="N13" s="57">
        <v>98.6</v>
      </c>
      <c r="O13" s="57">
        <v>93.67</v>
      </c>
      <c r="P13" s="177">
        <v>559</v>
      </c>
    </row>
    <row r="14" spans="1:19">
      <c r="A14" s="107">
        <v>25</v>
      </c>
      <c r="B14" s="104">
        <v>97.97</v>
      </c>
      <c r="C14" s="104">
        <v>92.52</v>
      </c>
      <c r="D14" s="105">
        <v>1213.3800000000001</v>
      </c>
      <c r="E14" s="107">
        <v>25</v>
      </c>
      <c r="F14" s="104">
        <v>91.83</v>
      </c>
      <c r="G14" s="104">
        <v>85.69</v>
      </c>
      <c r="H14" s="105">
        <v>78.040000000000006</v>
      </c>
      <c r="I14" s="107">
        <v>25</v>
      </c>
      <c r="J14" s="104">
        <v>99.04</v>
      </c>
      <c r="K14" s="104">
        <v>93.28</v>
      </c>
      <c r="L14" s="105">
        <v>401.4</v>
      </c>
      <c r="M14" s="110">
        <v>25</v>
      </c>
      <c r="N14" s="104">
        <v>99.07</v>
      </c>
      <c r="O14" s="104">
        <v>94.76</v>
      </c>
      <c r="P14" s="105">
        <v>343.72</v>
      </c>
    </row>
    <row r="15" spans="1:19">
      <c r="A15" s="168">
        <v>30</v>
      </c>
      <c r="B15" s="57">
        <v>98.63</v>
      </c>
      <c r="C15" s="57">
        <v>94.17</v>
      </c>
      <c r="D15" s="177">
        <v>753.4</v>
      </c>
      <c r="E15" s="168">
        <v>30</v>
      </c>
      <c r="F15" s="57">
        <v>93.57</v>
      </c>
      <c r="G15" s="57">
        <v>88.57</v>
      </c>
      <c r="H15" s="177">
        <v>61.12</v>
      </c>
      <c r="I15" s="168">
        <v>30</v>
      </c>
      <c r="J15" s="57">
        <v>99.36</v>
      </c>
      <c r="K15" s="57">
        <v>95.17</v>
      </c>
      <c r="L15" s="177">
        <v>241</v>
      </c>
      <c r="M15" s="178">
        <v>30</v>
      </c>
      <c r="N15" s="57">
        <v>99.36</v>
      </c>
      <c r="O15" s="57">
        <v>95.97</v>
      </c>
      <c r="P15" s="177">
        <v>218.9</v>
      </c>
    </row>
    <row r="16" spans="1:19">
      <c r="A16" s="107">
        <v>35</v>
      </c>
      <c r="B16" s="104">
        <v>99.06</v>
      </c>
      <c r="C16" s="104">
        <v>95.38</v>
      </c>
      <c r="D16" s="105">
        <v>508.8</v>
      </c>
      <c r="E16" s="107">
        <v>35</v>
      </c>
      <c r="F16" s="104">
        <v>94.96</v>
      </c>
      <c r="G16" s="104">
        <v>90.99</v>
      </c>
      <c r="H16" s="105">
        <v>50.25</v>
      </c>
      <c r="I16" s="107">
        <v>35</v>
      </c>
      <c r="J16" s="104">
        <v>99.56</v>
      </c>
      <c r="K16" s="104">
        <v>96.43</v>
      </c>
      <c r="L16" s="105">
        <v>159</v>
      </c>
      <c r="M16" s="110">
        <v>35</v>
      </c>
      <c r="N16" s="104">
        <v>99.55</v>
      </c>
      <c r="O16" s="104">
        <v>96.94</v>
      </c>
      <c r="P16" s="105">
        <v>147</v>
      </c>
    </row>
    <row r="17" spans="1:16">
      <c r="A17" s="168">
        <v>40</v>
      </c>
      <c r="B17" s="57">
        <v>99.34</v>
      </c>
      <c r="C17" s="57">
        <v>96.37</v>
      </c>
      <c r="D17" s="177">
        <v>344.89</v>
      </c>
      <c r="E17" s="168">
        <v>40</v>
      </c>
      <c r="F17" s="57">
        <v>96.13</v>
      </c>
      <c r="G17" s="57">
        <v>93.06</v>
      </c>
      <c r="H17" s="177">
        <v>41.56</v>
      </c>
      <c r="I17" s="168">
        <v>40</v>
      </c>
      <c r="J17" s="57">
        <v>99.69</v>
      </c>
      <c r="K17" s="57">
        <v>97.41</v>
      </c>
      <c r="L17" s="177">
        <v>109.5</v>
      </c>
      <c r="M17" s="178">
        <v>40</v>
      </c>
      <c r="N17" s="57">
        <v>99.68</v>
      </c>
      <c r="O17" s="57">
        <v>97.6</v>
      </c>
      <c r="P17" s="177">
        <v>101.82</v>
      </c>
    </row>
    <row r="18" spans="1:16">
      <c r="A18" s="107">
        <v>45</v>
      </c>
      <c r="B18" s="104">
        <v>99.54</v>
      </c>
      <c r="C18" s="104">
        <v>97.19</v>
      </c>
      <c r="D18" s="105">
        <v>241</v>
      </c>
      <c r="E18" s="107">
        <v>45</v>
      </c>
      <c r="F18" s="104">
        <v>97.07</v>
      </c>
      <c r="G18" s="104">
        <v>94.58</v>
      </c>
      <c r="H18" s="105">
        <v>33.56</v>
      </c>
      <c r="I18" s="107">
        <v>45</v>
      </c>
      <c r="J18" s="104">
        <v>99.79</v>
      </c>
      <c r="K18" s="104">
        <v>98.13</v>
      </c>
      <c r="L18" s="105">
        <v>75</v>
      </c>
      <c r="M18" s="110">
        <v>45</v>
      </c>
      <c r="N18" s="104">
        <v>99.77</v>
      </c>
      <c r="O18" s="104">
        <v>98.15</v>
      </c>
      <c r="P18" s="105">
        <v>72</v>
      </c>
    </row>
    <row r="19" spans="1:16">
      <c r="A19" s="168">
        <v>50</v>
      </c>
      <c r="B19" s="57">
        <v>99.68</v>
      </c>
      <c r="C19" s="57">
        <v>97.87</v>
      </c>
      <c r="D19" s="177">
        <v>168.5</v>
      </c>
      <c r="E19" s="168">
        <v>50</v>
      </c>
      <c r="F19" s="57">
        <v>97.84</v>
      </c>
      <c r="G19" s="57">
        <v>95.96</v>
      </c>
      <c r="H19" s="177">
        <v>27</v>
      </c>
      <c r="I19" s="168">
        <v>50</v>
      </c>
      <c r="J19" s="57">
        <v>99.85</v>
      </c>
      <c r="K19" s="57">
        <v>98.58</v>
      </c>
      <c r="L19" s="177">
        <v>53.5</v>
      </c>
      <c r="M19" s="178">
        <v>50</v>
      </c>
      <c r="N19" s="57">
        <v>99.84</v>
      </c>
      <c r="O19" s="57">
        <v>98.62</v>
      </c>
      <c r="P19" s="177">
        <v>53</v>
      </c>
    </row>
    <row r="20" spans="1:16">
      <c r="A20" s="107">
        <v>60</v>
      </c>
      <c r="B20" s="104">
        <v>99.85</v>
      </c>
      <c r="C20" s="104">
        <v>98.87</v>
      </c>
      <c r="D20" s="105">
        <v>86.8</v>
      </c>
      <c r="E20" s="107">
        <v>60</v>
      </c>
      <c r="F20" s="104">
        <v>98.93</v>
      </c>
      <c r="G20" s="104">
        <v>98.09</v>
      </c>
      <c r="H20" s="105">
        <v>16.32</v>
      </c>
      <c r="I20" s="107">
        <v>60</v>
      </c>
      <c r="J20" s="104">
        <v>99.93</v>
      </c>
      <c r="K20" s="104">
        <v>99.02</v>
      </c>
      <c r="L20" s="105">
        <v>26</v>
      </c>
      <c r="M20" s="110">
        <v>60</v>
      </c>
      <c r="N20" s="104">
        <v>99.92</v>
      </c>
      <c r="O20" s="104">
        <v>99.23</v>
      </c>
      <c r="P20" s="105">
        <v>27.76</v>
      </c>
    </row>
    <row r="21" spans="1:16">
      <c r="A21" s="168">
        <v>70</v>
      </c>
      <c r="B21" s="57">
        <v>99.94</v>
      </c>
      <c r="C21" s="57">
        <v>99.48</v>
      </c>
      <c r="D21" s="177">
        <v>42.8</v>
      </c>
      <c r="E21" s="168">
        <v>70</v>
      </c>
      <c r="F21" s="57">
        <v>99.54</v>
      </c>
      <c r="G21" s="57">
        <v>99.15</v>
      </c>
      <c r="H21" s="177">
        <v>8.65</v>
      </c>
      <c r="I21" s="168">
        <v>70</v>
      </c>
      <c r="J21" s="57">
        <v>99.97</v>
      </c>
      <c r="K21" s="57">
        <v>99.46</v>
      </c>
      <c r="L21" s="177">
        <v>13.1</v>
      </c>
      <c r="M21" s="178">
        <v>70</v>
      </c>
      <c r="N21" s="57">
        <v>99.97</v>
      </c>
      <c r="O21" s="57">
        <v>99.59</v>
      </c>
      <c r="P21" s="177">
        <v>14</v>
      </c>
    </row>
    <row r="22" spans="1:16">
      <c r="A22" s="107">
        <v>80</v>
      </c>
      <c r="B22" s="104">
        <v>99.98</v>
      </c>
      <c r="C22" s="104">
        <v>99.8</v>
      </c>
      <c r="D22" s="105">
        <v>18.5</v>
      </c>
      <c r="E22" s="107">
        <v>80</v>
      </c>
      <c r="F22" s="104">
        <v>99.85</v>
      </c>
      <c r="G22" s="104">
        <v>99.69</v>
      </c>
      <c r="H22" s="105">
        <v>4.38</v>
      </c>
      <c r="I22" s="107">
        <v>80</v>
      </c>
      <c r="J22" s="104">
        <v>99.99</v>
      </c>
      <c r="K22" s="104">
        <v>99.75</v>
      </c>
      <c r="L22" s="105">
        <v>6</v>
      </c>
      <c r="M22" s="110">
        <v>80</v>
      </c>
      <c r="N22" s="104">
        <v>99.99</v>
      </c>
      <c r="O22" s="104">
        <v>99.84</v>
      </c>
      <c r="P22" s="105">
        <v>7</v>
      </c>
    </row>
    <row r="23" spans="1:16">
      <c r="A23" s="168">
        <v>90</v>
      </c>
      <c r="B23" s="57">
        <v>100</v>
      </c>
      <c r="C23" s="57">
        <v>99.95</v>
      </c>
      <c r="D23" s="177">
        <v>6.25</v>
      </c>
      <c r="E23" s="168">
        <v>90</v>
      </c>
      <c r="F23" s="57">
        <v>99.98</v>
      </c>
      <c r="G23" s="57">
        <v>99.95</v>
      </c>
      <c r="H23" s="177">
        <v>1.2</v>
      </c>
      <c r="I23" s="168">
        <v>90</v>
      </c>
      <c r="J23" s="57">
        <v>100</v>
      </c>
      <c r="K23" s="57">
        <v>99.96</v>
      </c>
      <c r="L23" s="177">
        <v>3.1</v>
      </c>
      <c r="M23" s="178">
        <v>90</v>
      </c>
      <c r="N23" s="57">
        <v>100</v>
      </c>
      <c r="O23" s="57">
        <v>99.96</v>
      </c>
      <c r="P23" s="177">
        <v>2.5</v>
      </c>
    </row>
    <row r="24" spans="1:16">
      <c r="A24" s="108">
        <v>95</v>
      </c>
      <c r="B24" s="55">
        <v>100</v>
      </c>
      <c r="C24" s="55">
        <v>99.99</v>
      </c>
      <c r="D24" s="109">
        <v>3</v>
      </c>
      <c r="E24" s="108">
        <v>95</v>
      </c>
      <c r="F24" s="55">
        <v>100</v>
      </c>
      <c r="G24" s="55">
        <v>99.99</v>
      </c>
      <c r="H24" s="109">
        <v>0.36</v>
      </c>
      <c r="I24" s="108">
        <v>95</v>
      </c>
      <c r="J24" s="55">
        <v>100</v>
      </c>
      <c r="K24" s="55">
        <v>100</v>
      </c>
      <c r="L24" s="109">
        <v>2</v>
      </c>
      <c r="M24" s="111">
        <v>95</v>
      </c>
      <c r="N24" s="55">
        <v>100</v>
      </c>
      <c r="O24" s="55">
        <v>99.99</v>
      </c>
      <c r="P24" s="109">
        <v>1.2</v>
      </c>
    </row>
    <row r="25" spans="1:16">
      <c r="A25" s="22"/>
      <c r="B25" s="52"/>
      <c r="C25" s="52"/>
      <c r="D25" s="52"/>
      <c r="E25" s="22"/>
      <c r="F25" s="52"/>
      <c r="G25" s="52"/>
      <c r="H25" s="52"/>
      <c r="I25" s="22"/>
      <c r="J25" s="52"/>
      <c r="K25" s="52"/>
      <c r="L25" s="52"/>
      <c r="M25" s="52"/>
      <c r="N25" s="52"/>
      <c r="O25" s="52"/>
      <c r="P25" s="52"/>
    </row>
    <row r="26" spans="1:16">
      <c r="A26" s="211" t="s">
        <v>146</v>
      </c>
      <c r="B26" s="212"/>
      <c r="C26" s="212"/>
      <c r="D26" s="213"/>
      <c r="E26" s="211" t="s">
        <v>145</v>
      </c>
      <c r="F26" s="212"/>
      <c r="G26" s="212"/>
      <c r="H26" s="213"/>
      <c r="I26" s="211" t="s">
        <v>363</v>
      </c>
      <c r="J26" s="212"/>
      <c r="K26" s="212"/>
      <c r="L26" s="213"/>
      <c r="M26" s="214" t="s">
        <v>364</v>
      </c>
      <c r="N26" s="215"/>
      <c r="O26" s="215"/>
      <c r="P26" s="216"/>
    </row>
    <row r="27" spans="1:16" s="28" customFormat="1">
      <c r="A27" s="181" t="s">
        <v>359</v>
      </c>
      <c r="B27" s="89" t="s">
        <v>311</v>
      </c>
      <c r="C27" s="89" t="s">
        <v>312</v>
      </c>
      <c r="D27" s="182" t="s">
        <v>360</v>
      </c>
      <c r="E27" s="181" t="s">
        <v>359</v>
      </c>
      <c r="F27" s="89" t="s">
        <v>311</v>
      </c>
      <c r="G27" s="89" t="s">
        <v>312</v>
      </c>
      <c r="H27" s="182" t="s">
        <v>360</v>
      </c>
      <c r="I27" s="181" t="s">
        <v>359</v>
      </c>
      <c r="J27" s="89" t="s">
        <v>311</v>
      </c>
      <c r="K27" s="89" t="s">
        <v>312</v>
      </c>
      <c r="L27" s="182" t="s">
        <v>360</v>
      </c>
      <c r="M27" s="181" t="s">
        <v>359</v>
      </c>
      <c r="N27" s="89" t="s">
        <v>311</v>
      </c>
      <c r="O27" s="89" t="s">
        <v>312</v>
      </c>
      <c r="P27" s="182" t="s">
        <v>360</v>
      </c>
    </row>
    <row r="28" spans="1:16">
      <c r="A28" s="115">
        <v>0.5</v>
      </c>
      <c r="B28" s="116">
        <v>38.43</v>
      </c>
      <c r="C28" s="116">
        <v>29.68</v>
      </c>
      <c r="D28" s="117">
        <v>155433.89000000001</v>
      </c>
      <c r="E28" s="107">
        <v>0.5</v>
      </c>
      <c r="F28" s="104">
        <v>71.72</v>
      </c>
      <c r="G28" s="104">
        <v>46.7</v>
      </c>
      <c r="H28" s="105">
        <v>66057.8</v>
      </c>
      <c r="I28" s="107">
        <v>0.5</v>
      </c>
      <c r="J28" s="104">
        <v>49.84</v>
      </c>
      <c r="K28" s="104">
        <v>21.19</v>
      </c>
      <c r="L28" s="105">
        <v>10976.97</v>
      </c>
      <c r="M28" s="110">
        <v>0.5</v>
      </c>
      <c r="N28" s="104">
        <v>48.48</v>
      </c>
      <c r="O28" s="104">
        <v>26.55</v>
      </c>
      <c r="P28" s="105">
        <v>6737.1</v>
      </c>
    </row>
    <row r="29" spans="1:16">
      <c r="A29" s="168">
        <v>1</v>
      </c>
      <c r="B29" s="57">
        <v>49.75</v>
      </c>
      <c r="C29" s="57">
        <v>40.74</v>
      </c>
      <c r="D29" s="177">
        <v>89408.31</v>
      </c>
      <c r="E29" s="168">
        <v>1</v>
      </c>
      <c r="F29" s="57">
        <v>80.44</v>
      </c>
      <c r="G29" s="57">
        <v>54.13</v>
      </c>
      <c r="H29" s="177">
        <v>25718.1</v>
      </c>
      <c r="I29" s="168">
        <v>1</v>
      </c>
      <c r="J29" s="57">
        <v>58.24</v>
      </c>
      <c r="K29" s="57">
        <v>29.63</v>
      </c>
      <c r="L29" s="177">
        <v>6310.06</v>
      </c>
      <c r="M29" s="178">
        <v>1</v>
      </c>
      <c r="N29" s="57">
        <v>59.89</v>
      </c>
      <c r="O29" s="57">
        <v>33.58</v>
      </c>
      <c r="P29" s="177">
        <v>2978</v>
      </c>
    </row>
    <row r="30" spans="1:16">
      <c r="A30" s="107">
        <v>2.5</v>
      </c>
      <c r="B30" s="104">
        <v>66.489999999999995</v>
      </c>
      <c r="C30" s="104">
        <v>57.29</v>
      </c>
      <c r="D30" s="105">
        <v>37671.18</v>
      </c>
      <c r="E30" s="107">
        <v>2.5</v>
      </c>
      <c r="F30" s="104">
        <v>87.97</v>
      </c>
      <c r="G30" s="104">
        <v>63.26</v>
      </c>
      <c r="H30" s="105">
        <v>6714.57</v>
      </c>
      <c r="I30" s="107">
        <v>2.5</v>
      </c>
      <c r="J30" s="104">
        <v>70.47</v>
      </c>
      <c r="K30" s="104">
        <v>43.58</v>
      </c>
      <c r="L30" s="105">
        <v>2770.46</v>
      </c>
      <c r="M30" s="110">
        <v>2.5</v>
      </c>
      <c r="N30" s="104">
        <v>73.349999999999994</v>
      </c>
      <c r="O30" s="104">
        <v>46.18</v>
      </c>
      <c r="P30" s="105">
        <v>1104</v>
      </c>
    </row>
    <row r="31" spans="1:16">
      <c r="A31" s="168">
        <v>5</v>
      </c>
      <c r="B31" s="57">
        <v>79.11</v>
      </c>
      <c r="C31" s="57">
        <v>69.94</v>
      </c>
      <c r="D31" s="177">
        <v>17341.7</v>
      </c>
      <c r="E31" s="168">
        <v>5</v>
      </c>
      <c r="F31" s="57">
        <v>92.49</v>
      </c>
      <c r="G31" s="57">
        <v>73.78</v>
      </c>
      <c r="H31" s="177">
        <v>2558.13</v>
      </c>
      <c r="I31" s="168">
        <v>5</v>
      </c>
      <c r="J31" s="57">
        <v>80.31</v>
      </c>
      <c r="K31" s="57">
        <v>60.15</v>
      </c>
      <c r="L31" s="177">
        <v>1293.94</v>
      </c>
      <c r="M31" s="178">
        <v>5</v>
      </c>
      <c r="N31" s="57">
        <v>82.4</v>
      </c>
      <c r="O31" s="57">
        <v>55.91</v>
      </c>
      <c r="P31" s="177">
        <v>476.67</v>
      </c>
    </row>
    <row r="32" spans="1:16">
      <c r="A32" s="107">
        <v>7.5</v>
      </c>
      <c r="B32" s="104">
        <v>85.6</v>
      </c>
      <c r="C32" s="104">
        <v>76.81</v>
      </c>
      <c r="D32" s="105">
        <v>9922.09</v>
      </c>
      <c r="E32" s="107">
        <v>7.5</v>
      </c>
      <c r="F32" s="104">
        <v>94.65</v>
      </c>
      <c r="G32" s="104">
        <v>83.85</v>
      </c>
      <c r="H32" s="105">
        <v>1514.7</v>
      </c>
      <c r="I32" s="107">
        <v>7.5</v>
      </c>
      <c r="J32" s="104">
        <v>85.49</v>
      </c>
      <c r="K32" s="104">
        <v>66.87</v>
      </c>
      <c r="L32" s="105">
        <v>791.43</v>
      </c>
      <c r="M32" s="110">
        <v>7.5</v>
      </c>
      <c r="N32" s="104">
        <v>86.94</v>
      </c>
      <c r="O32" s="104">
        <v>64.31</v>
      </c>
      <c r="P32" s="105">
        <v>283.10000000000002</v>
      </c>
    </row>
    <row r="33" spans="1:16">
      <c r="A33" s="168">
        <v>10</v>
      </c>
      <c r="B33" s="57">
        <v>89.55</v>
      </c>
      <c r="C33" s="57">
        <v>81.180000000000007</v>
      </c>
      <c r="D33" s="177">
        <v>6437.04</v>
      </c>
      <c r="E33" s="168">
        <v>10</v>
      </c>
      <c r="F33" s="57">
        <v>95.96</v>
      </c>
      <c r="G33" s="57">
        <v>88.26</v>
      </c>
      <c r="H33" s="177">
        <v>1024.8800000000001</v>
      </c>
      <c r="I33" s="168">
        <v>10</v>
      </c>
      <c r="J33" s="57">
        <v>88.8</v>
      </c>
      <c r="K33" s="57">
        <v>70.86</v>
      </c>
      <c r="L33" s="177">
        <v>525.84</v>
      </c>
      <c r="M33" s="178">
        <v>10</v>
      </c>
      <c r="N33" s="57">
        <v>89.75</v>
      </c>
      <c r="O33" s="57">
        <v>70.02</v>
      </c>
      <c r="P33" s="177">
        <v>180</v>
      </c>
    </row>
    <row r="34" spans="1:16">
      <c r="A34" s="107">
        <v>12.5</v>
      </c>
      <c r="B34" s="104">
        <v>92.16</v>
      </c>
      <c r="C34" s="104">
        <v>84.49</v>
      </c>
      <c r="D34" s="105">
        <v>4331.45</v>
      </c>
      <c r="E34" s="107">
        <v>12.5</v>
      </c>
      <c r="F34" s="104">
        <v>96.89</v>
      </c>
      <c r="G34" s="104">
        <v>90.17</v>
      </c>
      <c r="H34" s="105">
        <v>737.78</v>
      </c>
      <c r="I34" s="107">
        <v>12.5</v>
      </c>
      <c r="J34" s="104">
        <v>91.05</v>
      </c>
      <c r="K34" s="104">
        <v>73</v>
      </c>
      <c r="L34" s="105">
        <v>364.59</v>
      </c>
      <c r="M34" s="110">
        <v>12.5</v>
      </c>
      <c r="N34" s="104">
        <v>91.67</v>
      </c>
      <c r="O34" s="104">
        <v>72.650000000000006</v>
      </c>
      <c r="P34" s="105">
        <v>138.05000000000001</v>
      </c>
    </row>
    <row r="35" spans="1:16">
      <c r="A35" s="170">
        <v>15</v>
      </c>
      <c r="B35" s="59">
        <v>93.97</v>
      </c>
      <c r="C35" s="59">
        <v>86.84</v>
      </c>
      <c r="D35" s="179">
        <v>3075.4</v>
      </c>
      <c r="E35" s="170">
        <v>15</v>
      </c>
      <c r="F35" s="59">
        <v>97.54</v>
      </c>
      <c r="G35" s="59">
        <v>91.65</v>
      </c>
      <c r="H35" s="179">
        <v>517.74</v>
      </c>
      <c r="I35" s="170">
        <v>15</v>
      </c>
      <c r="J35" s="59">
        <v>92.71</v>
      </c>
      <c r="K35" s="59">
        <v>78.03</v>
      </c>
      <c r="L35" s="179">
        <v>288.04000000000002</v>
      </c>
      <c r="M35" s="180">
        <v>15</v>
      </c>
      <c r="N35" s="59">
        <v>93.17</v>
      </c>
      <c r="O35" s="59">
        <v>76.290000000000006</v>
      </c>
      <c r="P35" s="179">
        <v>109.4</v>
      </c>
    </row>
    <row r="36" spans="1:16">
      <c r="A36" s="168">
        <v>17.5</v>
      </c>
      <c r="B36" s="57">
        <v>95.28</v>
      </c>
      <c r="C36" s="57">
        <v>89.01</v>
      </c>
      <c r="D36" s="177">
        <v>2284.85</v>
      </c>
      <c r="E36" s="168">
        <v>17.5</v>
      </c>
      <c r="F36" s="57">
        <v>98.01</v>
      </c>
      <c r="G36" s="57">
        <v>92.66</v>
      </c>
      <c r="H36" s="177">
        <v>367.66</v>
      </c>
      <c r="I36" s="168">
        <v>17.5</v>
      </c>
      <c r="J36" s="57">
        <v>94.01</v>
      </c>
      <c r="K36" s="57">
        <v>81.12</v>
      </c>
      <c r="L36" s="177">
        <v>226.19</v>
      </c>
      <c r="M36" s="178">
        <v>17.5</v>
      </c>
      <c r="N36" s="57">
        <v>94.33</v>
      </c>
      <c r="O36" s="57">
        <v>79.459999999999994</v>
      </c>
      <c r="P36" s="177">
        <v>84</v>
      </c>
    </row>
    <row r="37" spans="1:16">
      <c r="A37" s="107">
        <v>20</v>
      </c>
      <c r="B37" s="104">
        <v>96.26</v>
      </c>
      <c r="C37" s="104">
        <v>90.38</v>
      </c>
      <c r="D37" s="105">
        <v>1740.86</v>
      </c>
      <c r="E37" s="107">
        <v>20</v>
      </c>
      <c r="F37" s="104">
        <v>98.36</v>
      </c>
      <c r="G37" s="104">
        <v>93.73</v>
      </c>
      <c r="H37" s="105">
        <v>284.61</v>
      </c>
      <c r="I37" s="107">
        <v>20</v>
      </c>
      <c r="J37" s="104">
        <v>95.03</v>
      </c>
      <c r="K37" s="104">
        <v>84.44</v>
      </c>
      <c r="L37" s="105">
        <v>176.25</v>
      </c>
      <c r="M37" s="110">
        <v>20</v>
      </c>
      <c r="N37" s="104">
        <v>95.26</v>
      </c>
      <c r="O37" s="104">
        <v>82.61</v>
      </c>
      <c r="P37" s="105">
        <v>67</v>
      </c>
    </row>
    <row r="38" spans="1:16">
      <c r="A38" s="168">
        <v>25</v>
      </c>
      <c r="B38" s="57">
        <v>97.59</v>
      </c>
      <c r="C38" s="57">
        <v>92.7</v>
      </c>
      <c r="D38" s="177">
        <v>1024.2</v>
      </c>
      <c r="E38" s="168">
        <v>25</v>
      </c>
      <c r="F38" s="57">
        <v>98.86</v>
      </c>
      <c r="G38" s="57">
        <v>95.19</v>
      </c>
      <c r="H38" s="177">
        <v>178.26</v>
      </c>
      <c r="I38" s="168">
        <v>25</v>
      </c>
      <c r="J38" s="57">
        <v>96.46</v>
      </c>
      <c r="K38" s="57">
        <v>88.44</v>
      </c>
      <c r="L38" s="177">
        <v>112.63</v>
      </c>
      <c r="M38" s="178">
        <v>25</v>
      </c>
      <c r="N38" s="57">
        <v>96.58</v>
      </c>
      <c r="O38" s="57">
        <v>86.26</v>
      </c>
      <c r="P38" s="177">
        <v>43.9</v>
      </c>
    </row>
    <row r="39" spans="1:16">
      <c r="A39" s="108">
        <v>30</v>
      </c>
      <c r="B39" s="55">
        <v>98.4</v>
      </c>
      <c r="C39" s="55">
        <v>94.26</v>
      </c>
      <c r="D39" s="109">
        <v>651.65</v>
      </c>
      <c r="E39" s="108">
        <v>30</v>
      </c>
      <c r="F39" s="55">
        <v>99.17</v>
      </c>
      <c r="G39" s="55">
        <v>96.45</v>
      </c>
      <c r="H39" s="109">
        <v>117.05</v>
      </c>
      <c r="I39" s="108">
        <v>30</v>
      </c>
      <c r="J39" s="55">
        <v>97.41</v>
      </c>
      <c r="K39" s="55">
        <v>91.61</v>
      </c>
      <c r="L39" s="109">
        <v>75.12</v>
      </c>
      <c r="M39" s="111">
        <v>30</v>
      </c>
      <c r="N39" s="55">
        <v>97.48</v>
      </c>
      <c r="O39" s="55">
        <v>88.67</v>
      </c>
      <c r="P39" s="109">
        <v>31</v>
      </c>
    </row>
    <row r="40" spans="1:16">
      <c r="A40" s="107">
        <v>35</v>
      </c>
      <c r="B40" s="104">
        <v>98.93</v>
      </c>
      <c r="C40" s="104">
        <v>95.58</v>
      </c>
      <c r="D40" s="105">
        <v>424.35</v>
      </c>
      <c r="E40" s="107">
        <v>35</v>
      </c>
      <c r="F40" s="104">
        <v>99.38</v>
      </c>
      <c r="G40" s="104">
        <v>97.12</v>
      </c>
      <c r="H40" s="105">
        <v>81.38</v>
      </c>
      <c r="I40" s="107">
        <v>35</v>
      </c>
      <c r="J40" s="104">
        <v>98.07</v>
      </c>
      <c r="K40" s="104">
        <v>93.45</v>
      </c>
      <c r="L40" s="105">
        <v>56.23</v>
      </c>
      <c r="M40" s="110">
        <v>35</v>
      </c>
      <c r="N40" s="104">
        <v>98.13</v>
      </c>
      <c r="O40" s="104">
        <v>90.71</v>
      </c>
      <c r="P40" s="105">
        <v>23</v>
      </c>
    </row>
    <row r="41" spans="1:16">
      <c r="A41" s="168">
        <v>40</v>
      </c>
      <c r="B41" s="57">
        <v>99.27</v>
      </c>
      <c r="C41" s="57">
        <v>96.6</v>
      </c>
      <c r="D41" s="177">
        <v>285.14</v>
      </c>
      <c r="E41" s="168">
        <v>40</v>
      </c>
      <c r="F41" s="57">
        <v>99.54</v>
      </c>
      <c r="G41" s="57">
        <v>97.66</v>
      </c>
      <c r="H41" s="177">
        <v>64.900000000000006</v>
      </c>
      <c r="I41" s="168">
        <v>40</v>
      </c>
      <c r="J41" s="57">
        <v>98.58</v>
      </c>
      <c r="K41" s="57">
        <v>95.31</v>
      </c>
      <c r="L41" s="177">
        <v>42.29</v>
      </c>
      <c r="M41" s="178">
        <v>40</v>
      </c>
      <c r="N41" s="57">
        <v>98.6</v>
      </c>
      <c r="O41" s="57">
        <v>93.04</v>
      </c>
      <c r="P41" s="177">
        <v>16.600000000000001</v>
      </c>
    </row>
    <row r="42" spans="1:16">
      <c r="A42" s="107">
        <v>45</v>
      </c>
      <c r="B42" s="104">
        <v>99.5</v>
      </c>
      <c r="C42" s="104">
        <v>97.39</v>
      </c>
      <c r="D42" s="105">
        <v>194</v>
      </c>
      <c r="E42" s="107">
        <v>45</v>
      </c>
      <c r="F42" s="104">
        <v>99.66</v>
      </c>
      <c r="G42" s="104">
        <v>98.2</v>
      </c>
      <c r="H42" s="105">
        <v>50.8</v>
      </c>
      <c r="I42" s="107">
        <v>45</v>
      </c>
      <c r="J42" s="104">
        <v>98.94</v>
      </c>
      <c r="K42" s="104">
        <v>96.62</v>
      </c>
      <c r="L42" s="105">
        <v>32.28</v>
      </c>
      <c r="M42" s="110">
        <v>45</v>
      </c>
      <c r="N42" s="104">
        <v>98.95</v>
      </c>
      <c r="O42" s="104">
        <v>94.49</v>
      </c>
      <c r="P42" s="105">
        <v>12.6</v>
      </c>
    </row>
    <row r="43" spans="1:16">
      <c r="A43" s="168">
        <v>50</v>
      </c>
      <c r="B43" s="57">
        <v>99.66</v>
      </c>
      <c r="C43" s="57">
        <v>98.04</v>
      </c>
      <c r="D43" s="177">
        <v>136.4</v>
      </c>
      <c r="E43" s="168">
        <v>50</v>
      </c>
      <c r="F43" s="57">
        <v>99.75</v>
      </c>
      <c r="G43" s="57">
        <v>98.56</v>
      </c>
      <c r="H43" s="177">
        <v>36.6</v>
      </c>
      <c r="I43" s="168">
        <v>50</v>
      </c>
      <c r="J43" s="57">
        <v>99.22</v>
      </c>
      <c r="K43" s="57">
        <v>97.52</v>
      </c>
      <c r="L43" s="177">
        <v>22.95</v>
      </c>
      <c r="M43" s="178">
        <v>50</v>
      </c>
      <c r="N43" s="57">
        <v>99.22</v>
      </c>
      <c r="O43" s="57">
        <v>95.93</v>
      </c>
      <c r="P43" s="177">
        <v>10</v>
      </c>
    </row>
    <row r="44" spans="1:16">
      <c r="A44" s="107">
        <v>60</v>
      </c>
      <c r="B44" s="104">
        <v>99.85</v>
      </c>
      <c r="C44" s="104">
        <v>99.01</v>
      </c>
      <c r="D44" s="105">
        <v>65.11</v>
      </c>
      <c r="E44" s="107">
        <v>60</v>
      </c>
      <c r="F44" s="104">
        <v>99.87</v>
      </c>
      <c r="G44" s="104">
        <v>99.28</v>
      </c>
      <c r="H44" s="105">
        <v>20.78</v>
      </c>
      <c r="I44" s="107">
        <v>60</v>
      </c>
      <c r="J44" s="104">
        <v>99.6</v>
      </c>
      <c r="K44" s="104">
        <v>98.75</v>
      </c>
      <c r="L44" s="105">
        <v>14.95</v>
      </c>
      <c r="M44" s="110">
        <v>60</v>
      </c>
      <c r="N44" s="104">
        <v>99.6</v>
      </c>
      <c r="O44" s="104">
        <v>97.48</v>
      </c>
      <c r="P44" s="105">
        <v>6</v>
      </c>
    </row>
    <row r="45" spans="1:16">
      <c r="A45" s="168">
        <v>70</v>
      </c>
      <c r="B45" s="57">
        <v>99.94</v>
      </c>
      <c r="C45" s="57">
        <v>99.51</v>
      </c>
      <c r="D45" s="177">
        <v>29</v>
      </c>
      <c r="E45" s="168">
        <v>70</v>
      </c>
      <c r="F45" s="57">
        <v>99.94</v>
      </c>
      <c r="G45" s="57">
        <v>99.59</v>
      </c>
      <c r="H45" s="177">
        <v>11.59</v>
      </c>
      <c r="I45" s="168">
        <v>70</v>
      </c>
      <c r="J45" s="57">
        <v>99.82</v>
      </c>
      <c r="K45" s="57">
        <v>99.65</v>
      </c>
      <c r="L45" s="177">
        <v>7.77</v>
      </c>
      <c r="M45" s="178">
        <v>70</v>
      </c>
      <c r="N45" s="57">
        <v>99.82</v>
      </c>
      <c r="O45" s="57">
        <v>98.82</v>
      </c>
      <c r="P45" s="177">
        <v>3.2</v>
      </c>
    </row>
    <row r="46" spans="1:16">
      <c r="A46" s="107">
        <v>80</v>
      </c>
      <c r="B46" s="104">
        <v>99.98</v>
      </c>
      <c r="C46" s="104">
        <v>99.8</v>
      </c>
      <c r="D46" s="105">
        <v>12.6</v>
      </c>
      <c r="E46" s="107">
        <v>80</v>
      </c>
      <c r="F46" s="104">
        <v>99.98</v>
      </c>
      <c r="G46" s="104">
        <v>99.87</v>
      </c>
      <c r="H46" s="105">
        <v>6.11</v>
      </c>
      <c r="I46" s="107">
        <v>80</v>
      </c>
      <c r="J46" s="104">
        <v>99.93</v>
      </c>
      <c r="K46" s="104">
        <v>99.75</v>
      </c>
      <c r="L46" s="105">
        <v>4.04</v>
      </c>
      <c r="M46" s="110">
        <v>80</v>
      </c>
      <c r="N46" s="104">
        <v>99.93</v>
      </c>
      <c r="O46" s="104">
        <v>99.6</v>
      </c>
      <c r="P46" s="105">
        <v>1.52</v>
      </c>
    </row>
    <row r="47" spans="1:16">
      <c r="A47" s="168">
        <v>90</v>
      </c>
      <c r="B47" s="57">
        <v>100</v>
      </c>
      <c r="C47" s="57">
        <v>99.96</v>
      </c>
      <c r="D47" s="177">
        <v>5</v>
      </c>
      <c r="E47" s="168">
        <v>90</v>
      </c>
      <c r="F47" s="57">
        <v>99.99</v>
      </c>
      <c r="G47" s="57">
        <v>99.96</v>
      </c>
      <c r="H47" s="177">
        <v>3.08</v>
      </c>
      <c r="I47" s="168">
        <v>90</v>
      </c>
      <c r="J47" s="57">
        <v>99.99</v>
      </c>
      <c r="K47" s="57">
        <v>99.96</v>
      </c>
      <c r="L47" s="177">
        <v>1.38</v>
      </c>
      <c r="M47" s="178">
        <v>90</v>
      </c>
      <c r="N47" s="57">
        <v>99.98</v>
      </c>
      <c r="O47" s="57">
        <v>99.94</v>
      </c>
      <c r="P47" s="177">
        <v>0.8</v>
      </c>
    </row>
    <row r="48" spans="1:16">
      <c r="A48" s="108">
        <v>95</v>
      </c>
      <c r="B48" s="55">
        <v>100</v>
      </c>
      <c r="C48" s="55">
        <v>99.99</v>
      </c>
      <c r="D48" s="109">
        <v>2</v>
      </c>
      <c r="E48" s="108">
        <v>95</v>
      </c>
      <c r="F48" s="55">
        <v>100</v>
      </c>
      <c r="G48" s="55">
        <v>99.99</v>
      </c>
      <c r="H48" s="109">
        <v>1.07</v>
      </c>
      <c r="I48" s="108">
        <v>95</v>
      </c>
      <c r="J48" s="55">
        <v>100</v>
      </c>
      <c r="K48" s="55">
        <v>99.99</v>
      </c>
      <c r="L48" s="109">
        <v>0.77</v>
      </c>
      <c r="M48" s="111">
        <v>95</v>
      </c>
      <c r="N48" s="55">
        <v>100</v>
      </c>
      <c r="O48" s="55">
        <v>100</v>
      </c>
      <c r="P48" s="109">
        <v>0.3</v>
      </c>
    </row>
    <row r="49" spans="1:16">
      <c r="A49" s="193" t="s">
        <v>323</v>
      </c>
      <c r="B49" s="193"/>
      <c r="I49" s="28"/>
    </row>
    <row r="50" spans="1:16" ht="13.5" customHeight="1">
      <c r="A50" s="158" t="s">
        <v>453</v>
      </c>
      <c r="B50" s="183"/>
      <c r="C50" s="52"/>
      <c r="D50" s="52"/>
      <c r="E50" s="22"/>
      <c r="F50" s="52"/>
      <c r="G50" s="52"/>
      <c r="H50" s="52"/>
      <c r="I50" s="22"/>
      <c r="J50" s="52"/>
      <c r="K50" s="52"/>
      <c r="L50" s="52"/>
      <c r="M50" s="52"/>
      <c r="N50" s="52"/>
      <c r="O50" s="52"/>
      <c r="P50" s="52"/>
    </row>
    <row r="51" spans="1:16" s="120" customFormat="1" ht="13.5" customHeight="1">
      <c r="A51" s="158" t="s">
        <v>459</v>
      </c>
      <c r="B51" s="183"/>
      <c r="C51" s="52"/>
      <c r="D51" s="52"/>
      <c r="E51" s="22"/>
      <c r="F51" s="52"/>
      <c r="G51" s="52"/>
      <c r="H51" s="52"/>
      <c r="I51" s="22"/>
      <c r="J51" s="52"/>
      <c r="K51" s="52"/>
      <c r="L51" s="52"/>
      <c r="M51" s="52"/>
      <c r="N51" s="52"/>
      <c r="O51" s="52"/>
      <c r="P51" s="52"/>
    </row>
    <row r="52" spans="1:16" s="120" customFormat="1" ht="13.5" customHeight="1">
      <c r="A52" s="158" t="s">
        <v>460</v>
      </c>
      <c r="B52" s="183"/>
      <c r="C52" s="52"/>
      <c r="D52" s="52"/>
      <c r="E52" s="22"/>
      <c r="F52" s="52"/>
      <c r="G52" s="52"/>
      <c r="H52" s="52"/>
      <c r="I52" s="22"/>
      <c r="J52" s="52"/>
      <c r="K52" s="52"/>
      <c r="L52" s="52"/>
      <c r="M52" s="52"/>
      <c r="N52" s="52"/>
      <c r="O52" s="52"/>
      <c r="P52" s="52"/>
    </row>
  </sheetData>
  <mergeCells count="10">
    <mergeCell ref="A1:P1"/>
    <mergeCell ref="A49:B49"/>
    <mergeCell ref="A2:D2"/>
    <mergeCell ref="E2:H2"/>
    <mergeCell ref="I2:L2"/>
    <mergeCell ref="M2:P2"/>
    <mergeCell ref="A26:D26"/>
    <mergeCell ref="E26:H26"/>
    <mergeCell ref="I26:L26"/>
    <mergeCell ref="M26:P26"/>
  </mergeCells>
  <pageMargins left="0.7" right="0.7" top="0.75" bottom="0.75" header="0.3" footer="0.3"/>
  <pageSetup paperSize="9" orientation="portrait" horizontalDpi="4294967295" verticalDpi="429496729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27"/>
  <sheetViews>
    <sheetView zoomScaleNormal="100" workbookViewId="0">
      <selection activeCell="B21" sqref="B21:B26"/>
    </sheetView>
  </sheetViews>
  <sheetFormatPr defaultColWidth="9" defaultRowHeight="12.75"/>
  <cols>
    <col min="1" max="1" width="29.33203125" customWidth="1"/>
    <col min="2" max="2" width="24.6640625" style="1" bestFit="1" customWidth="1"/>
    <col min="3" max="3" width="18.33203125" style="3" bestFit="1" customWidth="1"/>
    <col min="4" max="4" width="11.83203125" style="3" bestFit="1" customWidth="1"/>
    <col min="5" max="5" width="17" style="3" bestFit="1" customWidth="1"/>
    <col min="6" max="6" width="10.33203125" style="3" bestFit="1" customWidth="1"/>
    <col min="7" max="7" width="11.1640625" style="3" bestFit="1" customWidth="1"/>
    <col min="8" max="8" width="41.5" style="3" bestFit="1" customWidth="1"/>
    <col min="9" max="9" width="42.6640625" style="3" bestFit="1" customWidth="1"/>
    <col min="10" max="10" width="41.33203125" style="3" bestFit="1" customWidth="1"/>
    <col min="11" max="11" width="41" style="3" bestFit="1" customWidth="1"/>
    <col min="12" max="12" width="49.1640625" style="3" bestFit="1" customWidth="1"/>
    <col min="13" max="13" width="54.1640625" style="3" bestFit="1" customWidth="1"/>
  </cols>
  <sheetData>
    <row r="1" spans="1:16" ht="30.95" customHeight="1">
      <c r="A1" s="191" t="s">
        <v>426</v>
      </c>
      <c r="B1" s="191"/>
      <c r="C1" s="191"/>
      <c r="D1" s="191"/>
      <c r="E1" s="191"/>
      <c r="F1" s="191"/>
      <c r="G1" s="191"/>
      <c r="H1" s="191"/>
      <c r="I1" s="191"/>
      <c r="J1" s="191"/>
      <c r="K1" s="191"/>
      <c r="L1" s="191"/>
      <c r="M1" s="191"/>
    </row>
    <row r="2" spans="1:16" s="65" customFormat="1">
      <c r="A2" s="19"/>
      <c r="B2" s="50" t="s">
        <v>152</v>
      </c>
      <c r="C2" s="27" t="s">
        <v>153</v>
      </c>
      <c r="D2" s="27" t="s">
        <v>112</v>
      </c>
      <c r="E2" s="27" t="s">
        <v>49</v>
      </c>
      <c r="F2" s="27" t="s">
        <v>50</v>
      </c>
      <c r="G2" s="27" t="s">
        <v>31</v>
      </c>
      <c r="H2" s="27" t="s">
        <v>461</v>
      </c>
      <c r="I2" s="27" t="s">
        <v>208</v>
      </c>
      <c r="J2" s="27" t="s">
        <v>209</v>
      </c>
      <c r="K2" s="27" t="s">
        <v>210</v>
      </c>
      <c r="L2" s="27" t="s">
        <v>211</v>
      </c>
      <c r="M2" s="27" t="s">
        <v>212</v>
      </c>
    </row>
    <row r="3" spans="1:16">
      <c r="A3" s="26" t="s">
        <v>51</v>
      </c>
      <c r="B3" s="53">
        <v>605</v>
      </c>
      <c r="C3" s="54">
        <v>0.02</v>
      </c>
      <c r="D3" s="54">
        <v>4.93</v>
      </c>
      <c r="E3" s="54">
        <v>26.37</v>
      </c>
      <c r="F3" s="54">
        <v>86.04</v>
      </c>
      <c r="G3" s="54">
        <v>33.79</v>
      </c>
      <c r="H3" s="54">
        <v>0</v>
      </c>
      <c r="I3" s="54">
        <v>31.32</v>
      </c>
      <c r="J3" s="54">
        <v>3.01</v>
      </c>
      <c r="K3" s="54">
        <v>64.88</v>
      </c>
      <c r="L3" s="54">
        <v>0</v>
      </c>
      <c r="M3" s="54">
        <v>0.79000000000000625</v>
      </c>
    </row>
    <row r="4" spans="1:16">
      <c r="A4" s="29" t="s">
        <v>52</v>
      </c>
      <c r="B4" s="39">
        <v>709</v>
      </c>
      <c r="C4" s="36">
        <v>0.02</v>
      </c>
      <c r="D4" s="36">
        <v>6.28</v>
      </c>
      <c r="E4" s="36">
        <v>9.4600000000000009</v>
      </c>
      <c r="F4" s="36">
        <v>64.2</v>
      </c>
      <c r="G4" s="36">
        <v>36.090000000000003</v>
      </c>
      <c r="H4" s="36">
        <v>0</v>
      </c>
      <c r="I4" s="36">
        <v>25.78</v>
      </c>
      <c r="J4" s="36">
        <v>6.72</v>
      </c>
      <c r="K4" s="36">
        <v>45.76</v>
      </c>
      <c r="L4" s="36">
        <v>3.35</v>
      </c>
      <c r="M4" s="36">
        <v>18.390000000000015</v>
      </c>
    </row>
    <row r="5" spans="1:16">
      <c r="A5" s="29" t="s">
        <v>53</v>
      </c>
      <c r="B5" s="39">
        <v>2077</v>
      </c>
      <c r="C5" s="36">
        <v>0.05</v>
      </c>
      <c r="D5" s="36">
        <v>5.0199999999999996</v>
      </c>
      <c r="E5" s="36">
        <v>18.64</v>
      </c>
      <c r="F5" s="36">
        <v>88.04</v>
      </c>
      <c r="G5" s="36">
        <v>35.11</v>
      </c>
      <c r="H5" s="36">
        <v>0.22</v>
      </c>
      <c r="I5" s="36">
        <v>29.65</v>
      </c>
      <c r="J5" s="36">
        <v>1.58</v>
      </c>
      <c r="K5" s="36">
        <v>67.92</v>
      </c>
      <c r="L5" s="36">
        <v>0.23</v>
      </c>
      <c r="M5" s="36">
        <v>0.39999999999999147</v>
      </c>
    </row>
    <row r="6" spans="1:16">
      <c r="A6" s="29" t="s">
        <v>54</v>
      </c>
      <c r="B6" s="39">
        <v>8359</v>
      </c>
      <c r="C6" s="36">
        <v>0.21</v>
      </c>
      <c r="D6" s="36">
        <v>5.23</v>
      </c>
      <c r="E6" s="36">
        <v>32.94</v>
      </c>
      <c r="F6" s="36">
        <v>74.260000000000005</v>
      </c>
      <c r="G6" s="36">
        <v>35.659999999999997</v>
      </c>
      <c r="H6" s="36">
        <v>0.15</v>
      </c>
      <c r="I6" s="36">
        <v>33.85</v>
      </c>
      <c r="J6" s="36">
        <v>1.82</v>
      </c>
      <c r="K6" s="36">
        <v>60.72</v>
      </c>
      <c r="L6" s="36">
        <v>0</v>
      </c>
      <c r="M6" s="36">
        <v>3.460000000000008</v>
      </c>
      <c r="P6" s="15"/>
    </row>
    <row r="7" spans="1:16">
      <c r="A7" s="29" t="s">
        <v>55</v>
      </c>
      <c r="B7" s="39">
        <v>13117</v>
      </c>
      <c r="C7" s="36">
        <v>0.33</v>
      </c>
      <c r="D7" s="36">
        <v>4.74</v>
      </c>
      <c r="E7" s="36">
        <v>25.32</v>
      </c>
      <c r="F7" s="36">
        <v>77.489999999999995</v>
      </c>
      <c r="G7" s="36">
        <v>36.369999999999997</v>
      </c>
      <c r="H7" s="36">
        <v>0.31</v>
      </c>
      <c r="I7" s="36">
        <v>36.299999999999997</v>
      </c>
      <c r="J7" s="36">
        <v>0.83</v>
      </c>
      <c r="K7" s="36">
        <v>58.59</v>
      </c>
      <c r="L7" s="36">
        <v>0.35</v>
      </c>
      <c r="M7" s="36">
        <v>3.6200000000000045</v>
      </c>
      <c r="P7" s="4"/>
    </row>
    <row r="8" spans="1:16">
      <c r="A8" s="29" t="s">
        <v>56</v>
      </c>
      <c r="B8" s="39">
        <v>27527</v>
      </c>
      <c r="C8" s="36">
        <v>0.69</v>
      </c>
      <c r="D8" s="36">
        <v>4.41</v>
      </c>
      <c r="E8" s="36">
        <v>33.1</v>
      </c>
      <c r="F8" s="36">
        <v>71.010000000000005</v>
      </c>
      <c r="G8" s="36">
        <v>36.01</v>
      </c>
      <c r="H8" s="36">
        <v>1.83</v>
      </c>
      <c r="I8" s="36">
        <v>35.729999999999997</v>
      </c>
      <c r="J8" s="36">
        <v>2.1</v>
      </c>
      <c r="K8" s="36">
        <v>55.78</v>
      </c>
      <c r="L8" s="36">
        <v>0.32</v>
      </c>
      <c r="M8" s="36">
        <v>4.2400000000000091</v>
      </c>
    </row>
    <row r="9" spans="1:16">
      <c r="A9" s="29" t="s">
        <v>57</v>
      </c>
      <c r="B9" s="39">
        <v>66916</v>
      </c>
      <c r="C9" s="36">
        <v>1.67</v>
      </c>
      <c r="D9" s="36">
        <v>4.9800000000000004</v>
      </c>
      <c r="E9" s="36">
        <v>22.8</v>
      </c>
      <c r="F9" s="36">
        <v>71.09</v>
      </c>
      <c r="G9" s="36">
        <v>35.090000000000003</v>
      </c>
      <c r="H9" s="36">
        <v>1.37</v>
      </c>
      <c r="I9" s="36">
        <v>27.77</v>
      </c>
      <c r="J9" s="36">
        <v>2.92</v>
      </c>
      <c r="K9" s="36">
        <v>59.42</v>
      </c>
      <c r="L9" s="36">
        <v>0.94</v>
      </c>
      <c r="M9" s="36">
        <v>7.5799999999999983</v>
      </c>
    </row>
    <row r="10" spans="1:16">
      <c r="A10" s="29" t="s">
        <v>58</v>
      </c>
      <c r="B10" s="39">
        <v>61976</v>
      </c>
      <c r="C10" s="36">
        <v>1.55</v>
      </c>
      <c r="D10" s="36">
        <v>4.6900000000000004</v>
      </c>
      <c r="E10" s="36">
        <v>25.38</v>
      </c>
      <c r="F10" s="36">
        <v>71.739999999999995</v>
      </c>
      <c r="G10" s="36">
        <v>34.83</v>
      </c>
      <c r="H10" s="36">
        <v>1.69</v>
      </c>
      <c r="I10" s="36">
        <v>31.75</v>
      </c>
      <c r="J10" s="36">
        <v>1.59</v>
      </c>
      <c r="K10" s="36">
        <v>61.67</v>
      </c>
      <c r="L10" s="36">
        <v>0.15</v>
      </c>
      <c r="M10" s="36">
        <v>3.1499999999999915</v>
      </c>
      <c r="P10" s="15"/>
    </row>
    <row r="11" spans="1:16">
      <c r="A11" s="29" t="s">
        <v>59</v>
      </c>
      <c r="B11" s="39">
        <v>74180</v>
      </c>
      <c r="C11" s="36">
        <v>1.85</v>
      </c>
      <c r="D11" s="36">
        <v>4.83</v>
      </c>
      <c r="E11" s="36">
        <v>26.31</v>
      </c>
      <c r="F11" s="36">
        <v>70.3</v>
      </c>
      <c r="G11" s="36">
        <v>35.06</v>
      </c>
      <c r="H11" s="36">
        <v>1.52</v>
      </c>
      <c r="I11" s="36">
        <v>31.03</v>
      </c>
      <c r="J11" s="36">
        <v>1.98</v>
      </c>
      <c r="K11" s="36">
        <v>58.05</v>
      </c>
      <c r="L11" s="36">
        <v>1.05</v>
      </c>
      <c r="M11" s="36">
        <v>6.3700000000000045</v>
      </c>
    </row>
    <row r="12" spans="1:16">
      <c r="A12" s="29" t="s">
        <v>60</v>
      </c>
      <c r="B12" s="39">
        <v>106090</v>
      </c>
      <c r="C12" s="36">
        <v>2.65</v>
      </c>
      <c r="D12" s="36">
        <v>4.8899999999999997</v>
      </c>
      <c r="E12" s="36">
        <v>27.54</v>
      </c>
      <c r="F12" s="36">
        <v>70.06</v>
      </c>
      <c r="G12" s="36">
        <v>34.97</v>
      </c>
      <c r="H12" s="36">
        <v>1.59</v>
      </c>
      <c r="I12" s="36">
        <v>40.24</v>
      </c>
      <c r="J12" s="36">
        <v>2.33</v>
      </c>
      <c r="K12" s="36">
        <v>51.23</v>
      </c>
      <c r="L12" s="36">
        <v>1.1399999999999999</v>
      </c>
      <c r="M12" s="36">
        <v>3.4699999999999989</v>
      </c>
    </row>
    <row r="13" spans="1:16">
      <c r="A13" s="29" t="s">
        <v>61</v>
      </c>
      <c r="B13" s="39">
        <v>279274</v>
      </c>
      <c r="C13" s="36">
        <v>6.97</v>
      </c>
      <c r="D13" s="36">
        <v>5.0599999999999996</v>
      </c>
      <c r="E13" s="36">
        <v>26.15</v>
      </c>
      <c r="F13" s="36">
        <v>78.709999999999994</v>
      </c>
      <c r="G13" s="36">
        <v>35.01</v>
      </c>
      <c r="H13" s="36">
        <v>2.06</v>
      </c>
      <c r="I13" s="36">
        <v>46.37</v>
      </c>
      <c r="J13" s="36">
        <v>3.3</v>
      </c>
      <c r="K13" s="36">
        <v>36.18</v>
      </c>
      <c r="L13" s="36">
        <v>2.19</v>
      </c>
      <c r="M13" s="36">
        <v>9.9000000000000057</v>
      </c>
    </row>
    <row r="14" spans="1:16">
      <c r="A14" s="29" t="s">
        <v>62</v>
      </c>
      <c r="B14" s="39">
        <v>1245698</v>
      </c>
      <c r="C14" s="36">
        <v>31.09</v>
      </c>
      <c r="D14" s="36">
        <v>4.76</v>
      </c>
      <c r="E14" s="36">
        <v>27.18</v>
      </c>
      <c r="F14" s="36">
        <v>71.75</v>
      </c>
      <c r="G14" s="36">
        <v>34.32</v>
      </c>
      <c r="H14" s="36">
        <v>3.84</v>
      </c>
      <c r="I14" s="36">
        <v>35.78</v>
      </c>
      <c r="J14" s="36">
        <v>2.96</v>
      </c>
      <c r="K14" s="36">
        <v>44.3</v>
      </c>
      <c r="L14" s="36">
        <v>1.85</v>
      </c>
      <c r="M14" s="36">
        <v>11.27000000000001</v>
      </c>
    </row>
    <row r="15" spans="1:16">
      <c r="A15" s="29" t="s">
        <v>63</v>
      </c>
      <c r="B15" s="39">
        <v>574192</v>
      </c>
      <c r="C15" s="36">
        <v>14.33</v>
      </c>
      <c r="D15" s="36">
        <v>4.55</v>
      </c>
      <c r="E15" s="36">
        <v>29.7</v>
      </c>
      <c r="F15" s="36">
        <v>66.13</v>
      </c>
      <c r="G15" s="36">
        <v>35.35</v>
      </c>
      <c r="H15" s="36">
        <v>6</v>
      </c>
      <c r="I15" s="36">
        <v>25.43</v>
      </c>
      <c r="J15" s="36">
        <v>3.5</v>
      </c>
      <c r="K15" s="36">
        <v>42.76</v>
      </c>
      <c r="L15" s="36">
        <v>0.85</v>
      </c>
      <c r="M15" s="36">
        <v>21.460000000000008</v>
      </c>
    </row>
    <row r="16" spans="1:16">
      <c r="A16" s="29" t="s">
        <v>64</v>
      </c>
      <c r="B16" s="39">
        <v>505775</v>
      </c>
      <c r="C16" s="36">
        <v>12.62</v>
      </c>
      <c r="D16" s="36">
        <v>4.3600000000000003</v>
      </c>
      <c r="E16" s="36">
        <v>34.51</v>
      </c>
      <c r="F16" s="36">
        <v>64.61</v>
      </c>
      <c r="G16" s="36">
        <v>35.840000000000003</v>
      </c>
      <c r="H16" s="36">
        <v>5.47</v>
      </c>
      <c r="I16" s="36">
        <v>23.41</v>
      </c>
      <c r="J16" s="36">
        <v>2.4300000000000002</v>
      </c>
      <c r="K16" s="36">
        <v>46.58</v>
      </c>
      <c r="L16" s="36">
        <v>0.26</v>
      </c>
      <c r="M16" s="36">
        <v>21.849999999999994</v>
      </c>
    </row>
    <row r="17" spans="1:13">
      <c r="A17" s="29" t="s">
        <v>65</v>
      </c>
      <c r="B17" s="39">
        <v>331370</v>
      </c>
      <c r="C17" s="36">
        <v>8.27</v>
      </c>
      <c r="D17" s="36">
        <v>4.5599999999999996</v>
      </c>
      <c r="E17" s="36">
        <v>32.22</v>
      </c>
      <c r="F17" s="36">
        <v>67.59</v>
      </c>
      <c r="G17" s="36">
        <v>36.24</v>
      </c>
      <c r="H17" s="36">
        <v>4.07</v>
      </c>
      <c r="I17" s="36">
        <v>20.74</v>
      </c>
      <c r="J17" s="36">
        <v>2.81</v>
      </c>
      <c r="K17" s="36">
        <v>49.24</v>
      </c>
      <c r="L17" s="36">
        <v>0.3</v>
      </c>
      <c r="M17" s="36">
        <v>22.840000000000003</v>
      </c>
    </row>
    <row r="18" spans="1:13">
      <c r="A18" s="29" t="s">
        <v>66</v>
      </c>
      <c r="B18" s="39">
        <v>308153</v>
      </c>
      <c r="C18" s="36">
        <v>7.69</v>
      </c>
      <c r="D18" s="36">
        <v>4.46</v>
      </c>
      <c r="E18" s="36">
        <v>32.28</v>
      </c>
      <c r="F18" s="36">
        <v>69.39</v>
      </c>
      <c r="G18" s="36">
        <v>36.89</v>
      </c>
      <c r="H18" s="36">
        <v>2.73</v>
      </c>
      <c r="I18" s="36">
        <v>21.36</v>
      </c>
      <c r="J18" s="36">
        <v>2.59</v>
      </c>
      <c r="K18" s="36">
        <v>52.22</v>
      </c>
      <c r="L18" s="36">
        <v>0.16</v>
      </c>
      <c r="M18" s="36">
        <v>20.939999999999998</v>
      </c>
    </row>
    <row r="19" spans="1:13">
      <c r="A19" s="29" t="s">
        <v>67</v>
      </c>
      <c r="B19" s="39">
        <v>162381</v>
      </c>
      <c r="C19" s="36">
        <v>4.05</v>
      </c>
      <c r="D19" s="36">
        <v>4.68</v>
      </c>
      <c r="E19" s="36">
        <v>27.94</v>
      </c>
      <c r="F19" s="36">
        <v>69.31</v>
      </c>
      <c r="G19" s="36">
        <v>37.28</v>
      </c>
      <c r="H19" s="36">
        <v>1.95</v>
      </c>
      <c r="I19" s="36">
        <v>19.809999999999999</v>
      </c>
      <c r="J19" s="36">
        <v>2.73</v>
      </c>
      <c r="K19" s="36">
        <v>55.95</v>
      </c>
      <c r="L19" s="36">
        <v>0.11</v>
      </c>
      <c r="M19" s="36">
        <v>19.450000000000003</v>
      </c>
    </row>
    <row r="20" spans="1:13">
      <c r="A20" s="29" t="s">
        <v>68</v>
      </c>
      <c r="B20" s="39">
        <v>110096</v>
      </c>
      <c r="C20" s="36">
        <v>2.75</v>
      </c>
      <c r="D20" s="36">
        <v>4.59</v>
      </c>
      <c r="E20" s="36">
        <v>29.11</v>
      </c>
      <c r="F20" s="36">
        <v>70.23</v>
      </c>
      <c r="G20" s="36">
        <v>39.01</v>
      </c>
      <c r="H20" s="36">
        <v>1.93</v>
      </c>
      <c r="I20" s="36">
        <v>19.57</v>
      </c>
      <c r="J20" s="36">
        <v>2.5099999999999998</v>
      </c>
      <c r="K20" s="36">
        <v>58.42</v>
      </c>
      <c r="L20" s="36">
        <v>0.13</v>
      </c>
      <c r="M20" s="36">
        <v>17.439999999999998</v>
      </c>
    </row>
    <row r="21" spans="1:13">
      <c r="A21" s="29" t="s">
        <v>69</v>
      </c>
      <c r="B21" s="39">
        <v>80895</v>
      </c>
      <c r="C21" s="36">
        <v>2.02</v>
      </c>
      <c r="D21" s="36">
        <v>4.58</v>
      </c>
      <c r="E21" s="36">
        <v>30.43</v>
      </c>
      <c r="F21" s="36">
        <v>71.819999999999993</v>
      </c>
      <c r="G21" s="36">
        <v>39.96</v>
      </c>
      <c r="H21" s="36">
        <v>1.08</v>
      </c>
      <c r="I21" s="36">
        <v>23.7</v>
      </c>
      <c r="J21" s="36">
        <v>2.16</v>
      </c>
      <c r="K21" s="36">
        <v>54.66</v>
      </c>
      <c r="L21" s="36">
        <v>0.11</v>
      </c>
      <c r="M21" s="36">
        <v>18.290000000000006</v>
      </c>
    </row>
    <row r="22" spans="1:13">
      <c r="A22" s="29" t="s">
        <v>70</v>
      </c>
      <c r="B22" s="39">
        <v>29468</v>
      </c>
      <c r="C22" s="36">
        <v>0.74</v>
      </c>
      <c r="D22" s="36">
        <v>4.88</v>
      </c>
      <c r="E22" s="36">
        <v>25.87</v>
      </c>
      <c r="F22" s="36">
        <v>72</v>
      </c>
      <c r="G22" s="36">
        <v>40.79</v>
      </c>
      <c r="H22" s="36">
        <v>1.03</v>
      </c>
      <c r="I22" s="36">
        <v>28.01</v>
      </c>
      <c r="J22" s="36">
        <v>1.17</v>
      </c>
      <c r="K22" s="36">
        <v>53.68</v>
      </c>
      <c r="L22" s="36">
        <v>0.14000000000000001</v>
      </c>
      <c r="M22" s="36">
        <v>15.969999999999999</v>
      </c>
    </row>
    <row r="23" spans="1:13">
      <c r="A23" s="29" t="s">
        <v>71</v>
      </c>
      <c r="B23" s="39">
        <v>12504</v>
      </c>
      <c r="C23" s="36">
        <v>0.31</v>
      </c>
      <c r="D23" s="36">
        <v>5.43</v>
      </c>
      <c r="E23" s="36">
        <v>20.3</v>
      </c>
      <c r="F23" s="36">
        <v>72.86</v>
      </c>
      <c r="G23" s="36">
        <v>41.98</v>
      </c>
      <c r="H23" s="36">
        <v>0.22</v>
      </c>
      <c r="I23" s="36">
        <v>25.97</v>
      </c>
      <c r="J23" s="36">
        <v>1.58</v>
      </c>
      <c r="K23" s="36">
        <v>56.97</v>
      </c>
      <c r="L23" s="36">
        <v>0</v>
      </c>
      <c r="M23" s="36">
        <v>15.260000000000005</v>
      </c>
    </row>
    <row r="24" spans="1:13">
      <c r="A24" s="29" t="s">
        <v>72</v>
      </c>
      <c r="B24" s="39">
        <v>4569</v>
      </c>
      <c r="C24" s="36">
        <v>0.11</v>
      </c>
      <c r="D24" s="36">
        <v>5.53</v>
      </c>
      <c r="E24" s="36">
        <v>13.29</v>
      </c>
      <c r="F24" s="36">
        <v>80.150000000000006</v>
      </c>
      <c r="G24" s="36">
        <v>45.41</v>
      </c>
      <c r="H24" s="36">
        <v>0.1</v>
      </c>
      <c r="I24" s="36">
        <v>31.86</v>
      </c>
      <c r="J24" s="36">
        <v>3.82</v>
      </c>
      <c r="K24" s="36">
        <v>48.85</v>
      </c>
      <c r="L24" s="36">
        <v>0.1</v>
      </c>
      <c r="M24" s="36">
        <v>15.27000000000001</v>
      </c>
    </row>
    <row r="25" spans="1:13">
      <c r="A25" s="20" t="s">
        <v>73</v>
      </c>
      <c r="B25" s="40">
        <v>1163</v>
      </c>
      <c r="C25" s="37">
        <v>0.03</v>
      </c>
      <c r="D25" s="37">
        <v>6.18</v>
      </c>
      <c r="E25" s="37">
        <v>14.49</v>
      </c>
      <c r="F25" s="37">
        <v>93.13</v>
      </c>
      <c r="G25" s="37">
        <v>44.75</v>
      </c>
      <c r="H25" s="37">
        <v>0</v>
      </c>
      <c r="I25" s="37">
        <v>35.56</v>
      </c>
      <c r="J25" s="37">
        <v>4.42</v>
      </c>
      <c r="K25" s="37">
        <v>54.14</v>
      </c>
      <c r="L25" s="37">
        <v>0</v>
      </c>
      <c r="M25" s="37">
        <v>5.8799999999999955</v>
      </c>
    </row>
    <row r="26" spans="1:13">
      <c r="A26" s="22" t="s">
        <v>18</v>
      </c>
      <c r="B26" s="38">
        <f>SUM(B21:B25)</f>
        <v>128599</v>
      </c>
    </row>
    <row r="27" spans="1:13">
      <c r="A27" s="193" t="s">
        <v>323</v>
      </c>
      <c r="B27" s="193"/>
    </row>
  </sheetData>
  <mergeCells count="2">
    <mergeCell ref="A27:B27"/>
    <mergeCell ref="A1:M1"/>
  </mergeCells>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15"/>
  <sheetViews>
    <sheetView zoomScaleNormal="100" workbookViewId="0">
      <selection activeCell="U2" sqref="U2"/>
    </sheetView>
  </sheetViews>
  <sheetFormatPr defaultColWidth="9" defaultRowHeight="12.75"/>
  <cols>
    <col min="1" max="1" width="36.33203125" customWidth="1"/>
    <col min="2" max="2" width="17.1640625" style="1" bestFit="1" customWidth="1"/>
    <col min="3" max="3" width="18.33203125" style="2" bestFit="1" customWidth="1"/>
    <col min="4" max="4" width="11.1640625" style="2" bestFit="1" customWidth="1"/>
    <col min="5" max="5" width="11.83203125" style="2" bestFit="1" customWidth="1"/>
    <col min="6" max="6" width="10.33203125" style="2" bestFit="1" customWidth="1"/>
    <col min="7" max="7" width="16.1640625" style="2" bestFit="1" customWidth="1"/>
    <col min="8" max="8" width="16" style="2" bestFit="1" customWidth="1"/>
    <col min="9" max="9" width="23.6640625" style="2" bestFit="1" customWidth="1"/>
    <col min="10" max="10" width="23.5" style="2" bestFit="1" customWidth="1"/>
    <col min="11" max="11" width="19" style="2" bestFit="1" customWidth="1"/>
    <col min="12" max="12" width="20" style="2" bestFit="1" customWidth="1"/>
    <col min="13" max="13" width="18.83203125" style="2" bestFit="1" customWidth="1"/>
    <col min="14" max="14" width="18.5" style="2" bestFit="1" customWidth="1"/>
    <col min="15" max="15" width="26.6640625" style="2" bestFit="1" customWidth="1"/>
    <col min="16" max="16" width="26" style="2" bestFit="1" customWidth="1"/>
    <col min="17" max="17" width="27" style="2" bestFit="1" customWidth="1"/>
    <col min="18" max="18" width="25.83203125" style="2" bestFit="1" customWidth="1"/>
    <col min="19" max="19" width="25.33203125" style="2" bestFit="1" customWidth="1"/>
    <col min="20" max="20" width="33.5" style="2" bestFit="1" customWidth="1"/>
  </cols>
  <sheetData>
    <row r="1" spans="1:20" ht="30.95" customHeight="1">
      <c r="A1" s="191" t="s">
        <v>425</v>
      </c>
      <c r="B1" s="191"/>
      <c r="C1" s="191"/>
      <c r="D1" s="191"/>
      <c r="E1" s="191"/>
      <c r="F1" s="191"/>
      <c r="G1" s="191"/>
      <c r="H1" s="191"/>
      <c r="I1" s="191"/>
      <c r="J1" s="191"/>
      <c r="K1" s="191"/>
      <c r="L1" s="191"/>
      <c r="M1" s="191"/>
      <c r="N1" s="191"/>
      <c r="O1" s="191"/>
      <c r="P1" s="191"/>
      <c r="Q1" s="191"/>
      <c r="R1" s="191"/>
      <c r="S1" s="191"/>
      <c r="T1" s="191"/>
    </row>
    <row r="2" spans="1:20" s="65" customFormat="1">
      <c r="A2" s="19"/>
      <c r="B2" s="50" t="s">
        <v>213</v>
      </c>
      <c r="C2" s="51" t="s">
        <v>153</v>
      </c>
      <c r="D2" s="51" t="s">
        <v>31</v>
      </c>
      <c r="E2" s="51" t="s">
        <v>112</v>
      </c>
      <c r="F2" s="51" t="s">
        <v>33</v>
      </c>
      <c r="G2" s="51" t="s">
        <v>158</v>
      </c>
      <c r="H2" s="51" t="s">
        <v>214</v>
      </c>
      <c r="I2" s="51" t="s">
        <v>215</v>
      </c>
      <c r="J2" s="51" t="s">
        <v>216</v>
      </c>
      <c r="K2" s="51" t="s">
        <v>217</v>
      </c>
      <c r="L2" s="51" t="s">
        <v>218</v>
      </c>
      <c r="M2" s="51" t="s">
        <v>219</v>
      </c>
      <c r="N2" s="51" t="s">
        <v>220</v>
      </c>
      <c r="O2" s="51" t="s">
        <v>221</v>
      </c>
      <c r="P2" s="51" t="s">
        <v>222</v>
      </c>
      <c r="Q2" s="51" t="s">
        <v>223</v>
      </c>
      <c r="R2" s="51" t="s">
        <v>224</v>
      </c>
      <c r="S2" s="51" t="s">
        <v>225</v>
      </c>
      <c r="T2" s="51" t="s">
        <v>226</v>
      </c>
    </row>
    <row r="3" spans="1:20">
      <c r="A3" s="26" t="s">
        <v>332</v>
      </c>
      <c r="B3" s="53">
        <v>1529049</v>
      </c>
      <c r="C3" s="55">
        <v>38.159999999999997</v>
      </c>
      <c r="D3" s="55">
        <v>34.01</v>
      </c>
      <c r="E3" s="55">
        <v>4.8899999999999997</v>
      </c>
      <c r="F3" s="55">
        <v>74.41</v>
      </c>
      <c r="G3" s="55">
        <v>6.35</v>
      </c>
      <c r="H3" s="55">
        <v>13.66</v>
      </c>
      <c r="I3" s="55">
        <v>-0.46</v>
      </c>
      <c r="J3" s="55">
        <v>-0.42</v>
      </c>
      <c r="K3" s="55">
        <v>6.76</v>
      </c>
      <c r="L3" s="55">
        <v>8.68</v>
      </c>
      <c r="M3" s="55">
        <v>2.5</v>
      </c>
      <c r="N3" s="55">
        <v>76.73</v>
      </c>
      <c r="O3" s="55">
        <v>5.34</v>
      </c>
      <c r="P3" s="55">
        <v>3.24</v>
      </c>
      <c r="Q3" s="55">
        <v>2.82</v>
      </c>
      <c r="R3" s="55">
        <v>0.92</v>
      </c>
      <c r="S3" s="55">
        <v>47.41</v>
      </c>
      <c r="T3" s="55">
        <v>2.92</v>
      </c>
    </row>
    <row r="4" spans="1:20">
      <c r="A4" s="29" t="s">
        <v>123</v>
      </c>
      <c r="B4" s="39">
        <v>457994</v>
      </c>
      <c r="C4" s="57">
        <v>11.43</v>
      </c>
      <c r="D4" s="57">
        <v>34.5</v>
      </c>
      <c r="E4" s="57">
        <v>4.6100000000000003</v>
      </c>
      <c r="F4" s="57">
        <v>70.63</v>
      </c>
      <c r="G4" s="57">
        <v>22.33</v>
      </c>
      <c r="H4" s="57">
        <v>34.46</v>
      </c>
      <c r="I4" s="57">
        <v>-0.26</v>
      </c>
      <c r="J4" s="57">
        <v>-0.26</v>
      </c>
      <c r="K4" s="57">
        <v>12.14</v>
      </c>
      <c r="L4" s="57">
        <v>12.67</v>
      </c>
      <c r="M4" s="57">
        <v>2.54</v>
      </c>
      <c r="N4" s="57">
        <v>68.83</v>
      </c>
      <c r="O4" s="57">
        <v>3.82</v>
      </c>
      <c r="P4" s="57">
        <v>8.2799999999999994</v>
      </c>
      <c r="Q4" s="57">
        <v>7.04</v>
      </c>
      <c r="R4" s="57">
        <v>1.37</v>
      </c>
      <c r="S4" s="57">
        <v>47.07</v>
      </c>
      <c r="T4" s="57">
        <v>1.5</v>
      </c>
    </row>
    <row r="5" spans="1:20">
      <c r="A5" s="29" t="s">
        <v>124</v>
      </c>
      <c r="B5" s="39">
        <v>462411</v>
      </c>
      <c r="C5" s="57">
        <v>11.54</v>
      </c>
      <c r="D5" s="57">
        <v>35.57</v>
      </c>
      <c r="E5" s="57">
        <v>4.57</v>
      </c>
      <c r="F5" s="57">
        <v>68.150000000000006</v>
      </c>
      <c r="G5" s="57">
        <v>37.68</v>
      </c>
      <c r="H5" s="57">
        <v>50.92</v>
      </c>
      <c r="I5" s="57">
        <v>-0.19</v>
      </c>
      <c r="J5" s="57">
        <v>-0.2</v>
      </c>
      <c r="K5" s="57">
        <v>13.88</v>
      </c>
      <c r="L5" s="57">
        <v>13.57</v>
      </c>
      <c r="M5" s="57">
        <v>3.09</v>
      </c>
      <c r="N5" s="57">
        <v>65.290000000000006</v>
      </c>
      <c r="O5" s="57">
        <v>4.17</v>
      </c>
      <c r="P5" s="57">
        <v>10.33</v>
      </c>
      <c r="Q5" s="57">
        <v>8.5399999999999991</v>
      </c>
      <c r="R5" s="57">
        <v>2.0099999999999998</v>
      </c>
      <c r="S5" s="57">
        <v>49.06</v>
      </c>
      <c r="T5" s="57">
        <v>2.0099999999999998</v>
      </c>
    </row>
    <row r="6" spans="1:20">
      <c r="A6" s="29" t="s">
        <v>125</v>
      </c>
      <c r="B6" s="39">
        <v>418572</v>
      </c>
      <c r="C6" s="57">
        <v>10.45</v>
      </c>
      <c r="D6" s="57">
        <v>35.58</v>
      </c>
      <c r="E6" s="57">
        <v>4.5199999999999996</v>
      </c>
      <c r="F6" s="57">
        <v>67.099999999999994</v>
      </c>
      <c r="G6" s="57">
        <v>52.63</v>
      </c>
      <c r="H6" s="57">
        <v>82.84</v>
      </c>
      <c r="I6" s="57">
        <v>-0.13</v>
      </c>
      <c r="J6" s="57">
        <v>-0.15</v>
      </c>
      <c r="K6" s="57">
        <v>13.88</v>
      </c>
      <c r="L6" s="57">
        <v>15.41</v>
      </c>
      <c r="M6" s="57">
        <v>3.14</v>
      </c>
      <c r="N6" s="57">
        <v>64.819999999999993</v>
      </c>
      <c r="O6" s="57">
        <v>2.75</v>
      </c>
      <c r="P6" s="57">
        <v>10.57</v>
      </c>
      <c r="Q6" s="57">
        <v>9.9</v>
      </c>
      <c r="R6" s="57">
        <v>2.1800000000000002</v>
      </c>
      <c r="S6" s="57">
        <v>53.36</v>
      </c>
      <c r="T6" s="57">
        <v>0.76</v>
      </c>
    </row>
    <row r="7" spans="1:20">
      <c r="A7" s="29" t="s">
        <v>126</v>
      </c>
      <c r="B7" s="39">
        <v>433133</v>
      </c>
      <c r="C7" s="57">
        <v>10.81</v>
      </c>
      <c r="D7" s="57">
        <v>36.53</v>
      </c>
      <c r="E7" s="57">
        <v>4.58</v>
      </c>
      <c r="F7" s="57">
        <v>67.400000000000006</v>
      </c>
      <c r="G7" s="57">
        <v>89.35</v>
      </c>
      <c r="H7" s="57">
        <v>158.52000000000001</v>
      </c>
      <c r="I7" s="57">
        <v>-0.11</v>
      </c>
      <c r="J7" s="57">
        <v>-0.12</v>
      </c>
      <c r="K7" s="57">
        <v>14.13</v>
      </c>
      <c r="L7" s="57">
        <v>14.29</v>
      </c>
      <c r="M7" s="57">
        <v>4.8899999999999997</v>
      </c>
      <c r="N7" s="57">
        <v>64.02</v>
      </c>
      <c r="O7" s="57">
        <v>2.67</v>
      </c>
      <c r="P7" s="57">
        <v>10.36</v>
      </c>
      <c r="Q7" s="57">
        <v>9.93</v>
      </c>
      <c r="R7" s="57">
        <v>3.54</v>
      </c>
      <c r="S7" s="57">
        <v>55.1</v>
      </c>
      <c r="T7" s="57">
        <v>0.65</v>
      </c>
    </row>
    <row r="8" spans="1:20">
      <c r="A8" s="29" t="s">
        <v>127</v>
      </c>
      <c r="B8" s="39">
        <v>302252</v>
      </c>
      <c r="C8" s="57">
        <v>7.54</v>
      </c>
      <c r="D8" s="57">
        <v>37.26</v>
      </c>
      <c r="E8" s="57">
        <v>4.46</v>
      </c>
      <c r="F8" s="57">
        <v>66.83</v>
      </c>
      <c r="G8" s="57">
        <v>188.75</v>
      </c>
      <c r="H8" s="57">
        <v>372.7</v>
      </c>
      <c r="I8" s="57">
        <v>-7.0000000000000007E-2</v>
      </c>
      <c r="J8" s="57">
        <v>-0.09</v>
      </c>
      <c r="K8" s="57">
        <v>10.96</v>
      </c>
      <c r="L8" s="57">
        <v>15.01</v>
      </c>
      <c r="M8" s="57">
        <v>5.0199999999999996</v>
      </c>
      <c r="N8" s="57">
        <v>66.7</v>
      </c>
      <c r="O8" s="57">
        <v>2.2999999999999998</v>
      </c>
      <c r="P8" s="57">
        <v>7.45</v>
      </c>
      <c r="Q8" s="57">
        <v>10.199999999999999</v>
      </c>
      <c r="R8" s="57">
        <v>3.8</v>
      </c>
      <c r="S8" s="57">
        <v>62.48</v>
      </c>
      <c r="T8" s="57">
        <v>0.31</v>
      </c>
    </row>
    <row r="9" spans="1:20">
      <c r="A9" s="29" t="s">
        <v>128</v>
      </c>
      <c r="B9" s="39">
        <v>169449</v>
      </c>
      <c r="C9" s="57">
        <v>4.2300000000000004</v>
      </c>
      <c r="D9" s="57">
        <v>38.39</v>
      </c>
      <c r="E9" s="57">
        <v>4.28</v>
      </c>
      <c r="F9" s="57">
        <v>65.13</v>
      </c>
      <c r="G9" s="57">
        <v>398.25</v>
      </c>
      <c r="H9" s="57">
        <v>734.97</v>
      </c>
      <c r="I9" s="57">
        <v>-0.06</v>
      </c>
      <c r="J9" s="57">
        <v>-7.0000000000000007E-2</v>
      </c>
      <c r="K9" s="57">
        <v>11.15</v>
      </c>
      <c r="L9" s="57">
        <v>13.57</v>
      </c>
      <c r="M9" s="57">
        <v>5.38</v>
      </c>
      <c r="N9" s="57">
        <v>67.75</v>
      </c>
      <c r="O9" s="57">
        <v>2.16</v>
      </c>
      <c r="P9" s="57">
        <v>7.14</v>
      </c>
      <c r="Q9" s="57">
        <v>9.1199999999999992</v>
      </c>
      <c r="R9" s="57">
        <v>4.25</v>
      </c>
      <c r="S9" s="57">
        <v>67.180000000000007</v>
      </c>
      <c r="T9" s="57">
        <v>0.22</v>
      </c>
    </row>
    <row r="10" spans="1:20">
      <c r="A10" s="29" t="s">
        <v>129</v>
      </c>
      <c r="B10" s="39">
        <v>116107</v>
      </c>
      <c r="C10" s="57">
        <v>2.9</v>
      </c>
      <c r="D10" s="57">
        <v>39.74</v>
      </c>
      <c r="E10" s="57">
        <v>4.38</v>
      </c>
      <c r="F10" s="57">
        <v>63.52</v>
      </c>
      <c r="G10" s="57">
        <v>721.35</v>
      </c>
      <c r="H10" s="57">
        <v>1341.07</v>
      </c>
      <c r="I10" s="57">
        <v>-0.06</v>
      </c>
      <c r="J10" s="57">
        <v>-7.0000000000000007E-2</v>
      </c>
      <c r="K10" s="57">
        <v>10.89</v>
      </c>
      <c r="L10" s="57">
        <v>12.4</v>
      </c>
      <c r="M10" s="57">
        <v>6.51</v>
      </c>
      <c r="N10" s="57">
        <v>67.87</v>
      </c>
      <c r="O10" s="57">
        <v>2.33</v>
      </c>
      <c r="P10" s="57">
        <v>7.41</v>
      </c>
      <c r="Q10" s="57">
        <v>8.74</v>
      </c>
      <c r="R10" s="57">
        <v>5.59</v>
      </c>
      <c r="S10" s="57">
        <v>69.12</v>
      </c>
      <c r="T10" s="57">
        <v>0.46</v>
      </c>
    </row>
    <row r="11" spans="1:20">
      <c r="A11" s="29" t="s">
        <v>130</v>
      </c>
      <c r="B11" s="39">
        <v>45824</v>
      </c>
      <c r="C11" s="57">
        <v>1.1399999999999999</v>
      </c>
      <c r="D11" s="57">
        <v>41.92</v>
      </c>
      <c r="E11" s="57">
        <v>4.37</v>
      </c>
      <c r="F11" s="57">
        <v>62.2</v>
      </c>
      <c r="G11" s="57">
        <v>1270.8499999999999</v>
      </c>
      <c r="H11" s="57">
        <v>2074.71</v>
      </c>
      <c r="I11" s="57">
        <v>-0.05</v>
      </c>
      <c r="J11" s="57">
        <v>-0.06</v>
      </c>
      <c r="K11" s="57">
        <v>10.66</v>
      </c>
      <c r="L11" s="57">
        <v>10.96</v>
      </c>
      <c r="M11" s="57">
        <v>6.21</v>
      </c>
      <c r="N11" s="57">
        <v>70.08</v>
      </c>
      <c r="O11" s="57">
        <v>2.09</v>
      </c>
      <c r="P11" s="57">
        <v>6.34</v>
      </c>
      <c r="Q11" s="57">
        <v>7.72</v>
      </c>
      <c r="R11" s="57">
        <v>5.21</v>
      </c>
      <c r="S11" s="57">
        <v>72.790000000000006</v>
      </c>
      <c r="T11" s="57">
        <v>0.16</v>
      </c>
    </row>
    <row r="12" spans="1:20">
      <c r="A12" s="29" t="s">
        <v>131</v>
      </c>
      <c r="B12" s="39">
        <v>22883</v>
      </c>
      <c r="C12" s="57">
        <v>0.56999999999999995</v>
      </c>
      <c r="D12" s="57">
        <v>43.23</v>
      </c>
      <c r="E12" s="57">
        <v>4.41</v>
      </c>
      <c r="F12" s="57">
        <v>60.57</v>
      </c>
      <c r="G12" s="57">
        <v>1652.41</v>
      </c>
      <c r="H12" s="57">
        <v>2948.31</v>
      </c>
      <c r="I12" s="57">
        <v>-0.05</v>
      </c>
      <c r="J12" s="57">
        <v>-0.06</v>
      </c>
      <c r="K12" s="57">
        <v>13.09</v>
      </c>
      <c r="L12" s="57">
        <v>10.54</v>
      </c>
      <c r="M12" s="57">
        <v>5.27</v>
      </c>
      <c r="N12" s="57">
        <v>69.45</v>
      </c>
      <c r="O12" s="57">
        <v>1.65</v>
      </c>
      <c r="P12" s="57">
        <v>9.1300000000000008</v>
      </c>
      <c r="Q12" s="57">
        <v>6.94</v>
      </c>
      <c r="R12" s="57">
        <v>4.51</v>
      </c>
      <c r="S12" s="57">
        <v>73.040000000000006</v>
      </c>
      <c r="T12" s="57">
        <v>0.13</v>
      </c>
    </row>
    <row r="13" spans="1:20">
      <c r="A13" s="20" t="s">
        <v>331</v>
      </c>
      <c r="B13" s="40">
        <v>49420</v>
      </c>
      <c r="C13" s="59">
        <v>1.23</v>
      </c>
      <c r="D13" s="59">
        <v>47.14</v>
      </c>
      <c r="E13" s="59">
        <v>4.28</v>
      </c>
      <c r="F13" s="59">
        <v>53.91</v>
      </c>
      <c r="G13" s="59">
        <v>3156.33</v>
      </c>
      <c r="H13" s="59">
        <v>4944.93</v>
      </c>
      <c r="I13" s="59">
        <v>-0.05</v>
      </c>
      <c r="J13" s="59">
        <v>-7.0000000000000007E-2</v>
      </c>
      <c r="K13" s="59">
        <v>25.12</v>
      </c>
      <c r="L13" s="59">
        <v>6.64</v>
      </c>
      <c r="M13" s="59">
        <v>4.5599999999999996</v>
      </c>
      <c r="N13" s="59">
        <v>62.14</v>
      </c>
      <c r="O13" s="59">
        <v>1.55</v>
      </c>
      <c r="P13" s="59">
        <v>16.170000000000002</v>
      </c>
      <c r="Q13" s="59">
        <v>5.05</v>
      </c>
      <c r="R13" s="59">
        <v>4.17</v>
      </c>
      <c r="S13" s="59">
        <v>70.489999999999995</v>
      </c>
      <c r="T13" s="59">
        <v>0.28000000000000003</v>
      </c>
    </row>
    <row r="14" spans="1:20">
      <c r="A14" s="193" t="s">
        <v>323</v>
      </c>
      <c r="B14" s="193"/>
    </row>
    <row r="15" spans="1:20">
      <c r="A15" s="120"/>
    </row>
  </sheetData>
  <mergeCells count="2">
    <mergeCell ref="A1:T1"/>
    <mergeCell ref="A14:B14"/>
  </mergeCells>
  <pageMargins left="0.7" right="0.7" top="0.75" bottom="0.75" header="0.3" footer="0.3"/>
  <pageSetup paperSize="9"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10"/>
  <sheetViews>
    <sheetView zoomScaleNormal="100" workbookViewId="0">
      <selection activeCell="R12" sqref="R12"/>
    </sheetView>
  </sheetViews>
  <sheetFormatPr defaultColWidth="9" defaultRowHeight="12.75"/>
  <cols>
    <col min="1" max="1" width="13.33203125" bestFit="1" customWidth="1"/>
    <col min="2" max="2" width="12.5" style="1" bestFit="1" customWidth="1"/>
    <col min="3" max="3" width="23" style="1" bestFit="1" customWidth="1"/>
    <col min="4" max="4" width="20.1640625" bestFit="1" customWidth="1"/>
    <col min="5" max="5" width="12.5" style="1" bestFit="1" customWidth="1"/>
    <col min="6" max="6" width="22.83203125" style="3" bestFit="1" customWidth="1"/>
    <col min="7" max="7" width="22.5" style="3" bestFit="1" customWidth="1"/>
  </cols>
  <sheetData>
    <row r="1" spans="1:21" ht="30.95" customHeight="1">
      <c r="A1" s="191" t="s">
        <v>424</v>
      </c>
      <c r="B1" s="191"/>
      <c r="C1" s="191"/>
      <c r="D1" s="191"/>
      <c r="E1" s="191"/>
      <c r="F1" s="191"/>
      <c r="G1" s="191"/>
      <c r="H1" s="47"/>
      <c r="I1" s="47"/>
      <c r="J1" s="47"/>
      <c r="K1" s="47"/>
      <c r="L1" s="47"/>
      <c r="M1" s="47"/>
      <c r="N1" s="47"/>
      <c r="O1" s="47"/>
      <c r="P1" s="47"/>
      <c r="Q1" s="47"/>
      <c r="R1" s="47"/>
      <c r="S1" s="47"/>
      <c r="T1" s="47"/>
      <c r="U1" s="69"/>
    </row>
    <row r="2" spans="1:21">
      <c r="A2" s="19" t="s">
        <v>111</v>
      </c>
      <c r="B2" s="50" t="s">
        <v>139</v>
      </c>
      <c r="C2" s="50" t="s">
        <v>140</v>
      </c>
      <c r="D2" s="19" t="s">
        <v>141</v>
      </c>
      <c r="E2" s="50" t="s">
        <v>2</v>
      </c>
      <c r="F2" s="27" t="s">
        <v>148</v>
      </c>
      <c r="G2" s="27" t="s">
        <v>149</v>
      </c>
    </row>
    <row r="3" spans="1:21">
      <c r="A3" s="26" t="s">
        <v>142</v>
      </c>
      <c r="B3" s="53">
        <v>53454269</v>
      </c>
      <c r="C3" s="53">
        <v>1239557608</v>
      </c>
      <c r="D3" s="26">
        <v>0.38600000000000001</v>
      </c>
      <c r="E3" s="53">
        <v>4007093</v>
      </c>
      <c r="F3" s="54">
        <f t="shared" ref="F3:F8" si="0">C3/E3</f>
        <v>309.34086331412823</v>
      </c>
      <c r="G3" s="54">
        <f t="shared" ref="G3:G8" si="1">B3/E3</f>
        <v>13.339912250601621</v>
      </c>
    </row>
    <row r="4" spans="1:21">
      <c r="A4" s="29" t="s">
        <v>143</v>
      </c>
      <c r="B4" s="39">
        <v>10172479</v>
      </c>
      <c r="C4" s="39">
        <v>44124034</v>
      </c>
      <c r="D4" s="29">
        <v>7.1999999999999995E-2</v>
      </c>
      <c r="E4" s="39">
        <v>616909</v>
      </c>
      <c r="F4" s="36">
        <f t="shared" si="0"/>
        <v>71.524380419154198</v>
      </c>
      <c r="G4" s="36">
        <f t="shared" si="1"/>
        <v>16.489431990779838</v>
      </c>
    </row>
    <row r="5" spans="1:21">
      <c r="A5" s="29" t="s">
        <v>144</v>
      </c>
      <c r="B5" s="39">
        <v>6103490</v>
      </c>
      <c r="C5" s="39">
        <v>409170391</v>
      </c>
      <c r="D5" s="29">
        <v>1.117</v>
      </c>
      <c r="E5" s="39">
        <v>2386478</v>
      </c>
      <c r="F5" s="36">
        <f t="shared" si="0"/>
        <v>171.45366142072126</v>
      </c>
      <c r="G5" s="36">
        <f t="shared" si="1"/>
        <v>2.557530385781893</v>
      </c>
      <c r="L5" s="120"/>
    </row>
    <row r="6" spans="1:21">
      <c r="A6" s="29" t="s">
        <v>145</v>
      </c>
      <c r="B6" s="39">
        <v>3052156</v>
      </c>
      <c r="C6" s="39">
        <v>34561289</v>
      </c>
      <c r="D6" s="29">
        <v>0.189</v>
      </c>
      <c r="E6" s="39">
        <v>221965</v>
      </c>
      <c r="F6" s="36">
        <f t="shared" si="0"/>
        <v>155.70603022999123</v>
      </c>
      <c r="G6" s="36">
        <f t="shared" si="1"/>
        <v>13.750618340729394</v>
      </c>
      <c r="I6" s="125"/>
      <c r="L6" s="120"/>
    </row>
    <row r="7" spans="1:21">
      <c r="A7" s="29" t="s">
        <v>146</v>
      </c>
      <c r="B7" s="39">
        <v>38985104</v>
      </c>
      <c r="C7" s="39">
        <v>744978000</v>
      </c>
      <c r="D7" s="29">
        <v>0.318</v>
      </c>
      <c r="E7" s="39">
        <v>2892890</v>
      </c>
      <c r="F7" s="36">
        <f t="shared" si="0"/>
        <v>257.52033433694334</v>
      </c>
      <c r="G7" s="36">
        <f t="shared" si="1"/>
        <v>13.476179184137662</v>
      </c>
      <c r="L7" s="120"/>
    </row>
    <row r="8" spans="1:21">
      <c r="A8" s="29" t="s">
        <v>147</v>
      </c>
      <c r="B8" s="39">
        <v>1180050</v>
      </c>
      <c r="C8" s="39">
        <v>6723890</v>
      </c>
      <c r="D8" s="29">
        <v>9.5000000000000001E-2</v>
      </c>
      <c r="E8" s="39">
        <v>418979</v>
      </c>
      <c r="F8" s="36">
        <f t="shared" si="0"/>
        <v>16.048274495857786</v>
      </c>
      <c r="G8" s="36">
        <f t="shared" si="1"/>
        <v>2.8164896092644263</v>
      </c>
      <c r="L8" s="120"/>
    </row>
    <row r="9" spans="1:21">
      <c r="A9" s="20" t="s">
        <v>18</v>
      </c>
      <c r="B9" s="40">
        <v>59493279</v>
      </c>
      <c r="C9" s="40"/>
      <c r="D9" s="20"/>
      <c r="E9" s="40"/>
      <c r="F9" s="37"/>
      <c r="G9" s="37"/>
    </row>
    <row r="10" spans="1:21">
      <c r="A10" s="193" t="s">
        <v>323</v>
      </c>
      <c r="B10" s="193"/>
      <c r="C10" s="193"/>
    </row>
  </sheetData>
  <mergeCells count="2">
    <mergeCell ref="A1:G1"/>
    <mergeCell ref="A10:C10"/>
  </mergeCells>
  <pageMargins left="0.7" right="0.7" top="0.75" bottom="0.75" header="0.3" footer="0.3"/>
  <pageSetup paperSize="9" orientation="portrait" horizontalDpi="4294967292"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60"/>
  <sheetViews>
    <sheetView zoomScaleNormal="100" workbookViewId="0">
      <pane xSplit="2" ySplit="2" topLeftCell="C3" activePane="bottomRight" state="frozen"/>
      <selection pane="topRight" activeCell="C1" sqref="C1"/>
      <selection pane="bottomLeft" activeCell="A3" sqref="A3"/>
      <selection pane="bottomRight" activeCell="A3" sqref="A3:A8"/>
    </sheetView>
  </sheetViews>
  <sheetFormatPr defaultColWidth="9" defaultRowHeight="12.75"/>
  <cols>
    <col min="1" max="1" width="28.1640625" style="28" customWidth="1"/>
    <col min="2" max="2" width="19.1640625" bestFit="1" customWidth="1"/>
    <col min="3" max="3" width="15.6640625" style="1" bestFit="1" customWidth="1"/>
    <col min="4" max="4" width="16.6640625" style="3" bestFit="1" customWidth="1"/>
    <col min="5" max="5" width="13.5" style="1" bestFit="1" customWidth="1"/>
    <col min="6" max="6" width="29" style="152" bestFit="1" customWidth="1"/>
    <col min="7" max="7" width="14.1640625" style="2" bestFit="1" customWidth="1"/>
    <col min="8" max="8" width="16.1640625" style="2" bestFit="1" customWidth="1"/>
    <col min="9" max="9" width="14.83203125" style="2" bestFit="1" customWidth="1"/>
    <col min="10" max="10" width="31.1640625" style="1" bestFit="1" customWidth="1"/>
    <col min="11" max="11" width="31.83203125" style="1" bestFit="1" customWidth="1"/>
    <col min="12" max="12" width="32.1640625" style="1" bestFit="1" customWidth="1"/>
    <col min="13" max="13" width="36.5" style="1" bestFit="1" customWidth="1"/>
    <col min="14" max="14" width="34.1640625" style="1" bestFit="1" customWidth="1"/>
    <col min="15" max="15" width="36.6640625" style="1" bestFit="1" customWidth="1"/>
    <col min="16" max="16" width="26.6640625" style="3" bestFit="1" customWidth="1"/>
  </cols>
  <sheetData>
    <row r="1" spans="1:16" ht="30.95" customHeight="1">
      <c r="A1" s="191" t="s">
        <v>423</v>
      </c>
      <c r="B1" s="191"/>
      <c r="C1" s="191"/>
      <c r="D1" s="191"/>
      <c r="E1" s="191"/>
      <c r="F1" s="191"/>
      <c r="G1" s="191"/>
      <c r="H1" s="191"/>
      <c r="I1" s="191"/>
      <c r="J1" s="191"/>
      <c r="K1" s="191"/>
      <c r="L1" s="191"/>
      <c r="M1" s="191"/>
      <c r="N1" s="191"/>
      <c r="O1" s="191"/>
      <c r="P1" s="191"/>
    </row>
    <row r="2" spans="1:16" s="65" customFormat="1">
      <c r="A2" s="19"/>
      <c r="B2" s="19" t="s">
        <v>132</v>
      </c>
      <c r="C2" s="50" t="s">
        <v>274</v>
      </c>
      <c r="D2" s="27" t="s">
        <v>275</v>
      </c>
      <c r="E2" s="50" t="s">
        <v>276</v>
      </c>
      <c r="F2" s="148" t="s">
        <v>462</v>
      </c>
      <c r="G2" s="51" t="s">
        <v>157</v>
      </c>
      <c r="H2" s="51" t="s">
        <v>158</v>
      </c>
      <c r="I2" s="51" t="s">
        <v>278</v>
      </c>
      <c r="J2" s="153" t="s">
        <v>279</v>
      </c>
      <c r="K2" s="153" t="s">
        <v>280</v>
      </c>
      <c r="L2" s="153" t="s">
        <v>281</v>
      </c>
      <c r="M2" s="153" t="s">
        <v>283</v>
      </c>
      <c r="N2" s="153" t="s">
        <v>333</v>
      </c>
      <c r="O2" s="153" t="s">
        <v>284</v>
      </c>
      <c r="P2" s="27" t="s">
        <v>285</v>
      </c>
    </row>
    <row r="3" spans="1:16">
      <c r="A3" s="197" t="s">
        <v>267</v>
      </c>
      <c r="B3" s="26" t="s">
        <v>133</v>
      </c>
      <c r="C3" s="53">
        <v>6687588</v>
      </c>
      <c r="D3" s="54">
        <v>90.85</v>
      </c>
      <c r="E3" s="53">
        <v>435684</v>
      </c>
      <c r="F3" s="149">
        <v>83.34</v>
      </c>
      <c r="G3" s="55">
        <v>2.3199999999999998</v>
      </c>
      <c r="H3" s="55">
        <v>1</v>
      </c>
      <c r="I3" s="55">
        <v>7.95</v>
      </c>
      <c r="J3" s="53">
        <v>141274</v>
      </c>
      <c r="K3" s="53">
        <v>67041</v>
      </c>
      <c r="L3" s="53">
        <v>44066</v>
      </c>
      <c r="M3" s="53">
        <v>42385</v>
      </c>
      <c r="N3" s="53">
        <v>55854</v>
      </c>
      <c r="O3" s="53">
        <v>85064</v>
      </c>
      <c r="P3" s="54">
        <v>0.14000000000000001</v>
      </c>
    </row>
    <row r="4" spans="1:16">
      <c r="A4" s="202"/>
      <c r="B4" s="29" t="s">
        <v>134</v>
      </c>
      <c r="C4" s="39">
        <v>673228</v>
      </c>
      <c r="D4" s="36">
        <v>9.15</v>
      </c>
      <c r="E4" s="39">
        <v>87112</v>
      </c>
      <c r="F4" s="150">
        <v>16.66</v>
      </c>
      <c r="G4" s="57">
        <v>6.39</v>
      </c>
      <c r="H4" s="57">
        <v>5</v>
      </c>
      <c r="I4" s="57">
        <v>10.74</v>
      </c>
      <c r="J4" s="39">
        <v>41722</v>
      </c>
      <c r="K4" s="39">
        <v>11912</v>
      </c>
      <c r="L4" s="39">
        <v>6781</v>
      </c>
      <c r="M4" s="39">
        <v>8305</v>
      </c>
      <c r="N4" s="39">
        <v>7735</v>
      </c>
      <c r="O4" s="39">
        <v>10658</v>
      </c>
      <c r="P4" s="36">
        <v>7.0000000000000007E-2</v>
      </c>
    </row>
    <row r="5" spans="1:16">
      <c r="A5" s="202"/>
      <c r="B5" s="29" t="s">
        <v>135</v>
      </c>
      <c r="C5" s="39">
        <v>219057</v>
      </c>
      <c r="D5" s="36">
        <v>2.98</v>
      </c>
      <c r="E5" s="39">
        <v>36435</v>
      </c>
      <c r="F5" s="150">
        <v>6.97</v>
      </c>
      <c r="G5" s="57">
        <v>7.32</v>
      </c>
      <c r="H5" s="57">
        <v>6.19</v>
      </c>
      <c r="I5" s="57">
        <v>13.73</v>
      </c>
      <c r="J5" s="39">
        <v>19605</v>
      </c>
      <c r="K5" s="39">
        <v>4345</v>
      </c>
      <c r="L5" s="39">
        <v>2728</v>
      </c>
      <c r="M5" s="39">
        <v>2906</v>
      </c>
      <c r="N5" s="39">
        <v>2903</v>
      </c>
      <c r="O5" s="39">
        <v>3949</v>
      </c>
      <c r="P5" s="36">
        <v>0.05</v>
      </c>
    </row>
    <row r="6" spans="1:16">
      <c r="A6" s="202"/>
      <c r="B6" s="29" t="s">
        <v>136</v>
      </c>
      <c r="C6" s="39">
        <v>98019</v>
      </c>
      <c r="D6" s="36">
        <v>1.33</v>
      </c>
      <c r="E6" s="39">
        <v>16907</v>
      </c>
      <c r="F6" s="150">
        <v>3.23</v>
      </c>
      <c r="G6" s="57">
        <v>7.93</v>
      </c>
      <c r="H6" s="57">
        <v>6.68</v>
      </c>
      <c r="I6" s="57">
        <v>15.72</v>
      </c>
      <c r="J6" s="39">
        <v>8809</v>
      </c>
      <c r="K6" s="39">
        <v>2211</v>
      </c>
      <c r="L6" s="39">
        <v>1409</v>
      </c>
      <c r="M6" s="39">
        <v>1065</v>
      </c>
      <c r="N6" s="39">
        <v>1544</v>
      </c>
      <c r="O6" s="39">
        <v>1869</v>
      </c>
      <c r="P6" s="36">
        <v>0.04</v>
      </c>
    </row>
    <row r="7" spans="1:16">
      <c r="A7" s="202"/>
      <c r="B7" s="29" t="s">
        <v>137</v>
      </c>
      <c r="C7" s="39">
        <v>66936</v>
      </c>
      <c r="D7" s="36">
        <v>0.91</v>
      </c>
      <c r="E7" s="39">
        <v>11304</v>
      </c>
      <c r="F7" s="150">
        <v>2.16</v>
      </c>
      <c r="G7" s="57">
        <v>10.65</v>
      </c>
      <c r="H7" s="57">
        <v>7.7</v>
      </c>
      <c r="I7" s="57">
        <v>18.61</v>
      </c>
      <c r="J7" s="39">
        <v>5734</v>
      </c>
      <c r="K7" s="39">
        <v>1782</v>
      </c>
      <c r="L7" s="39">
        <v>876</v>
      </c>
      <c r="M7" s="39">
        <v>963</v>
      </c>
      <c r="N7" s="39">
        <v>873</v>
      </c>
      <c r="O7" s="39">
        <v>1075</v>
      </c>
      <c r="P7" s="36">
        <v>0.04</v>
      </c>
    </row>
    <row r="8" spans="1:16">
      <c r="A8" s="202"/>
      <c r="B8" s="29" t="s">
        <v>138</v>
      </c>
      <c r="C8" s="39">
        <v>41793</v>
      </c>
      <c r="D8" s="36">
        <v>0.56999999999999995</v>
      </c>
      <c r="E8" s="39">
        <v>4029</v>
      </c>
      <c r="F8" s="150">
        <v>0.77</v>
      </c>
      <c r="G8" s="57">
        <v>8.93</v>
      </c>
      <c r="H8" s="57">
        <v>9.9499999999999993</v>
      </c>
      <c r="I8" s="57">
        <v>26.93</v>
      </c>
      <c r="J8" s="39">
        <v>2071</v>
      </c>
      <c r="K8" s="39">
        <v>670</v>
      </c>
      <c r="L8" s="39">
        <v>252</v>
      </c>
      <c r="M8" s="39">
        <v>269</v>
      </c>
      <c r="N8" s="39">
        <v>226</v>
      </c>
      <c r="O8" s="39">
        <v>542</v>
      </c>
      <c r="P8" s="36">
        <v>0.02</v>
      </c>
    </row>
    <row r="9" spans="1:16">
      <c r="A9" s="29"/>
      <c r="B9" s="29"/>
      <c r="C9" s="39"/>
      <c r="D9" s="36"/>
      <c r="E9" s="39"/>
      <c r="F9" s="150"/>
      <c r="G9" s="57"/>
      <c r="H9" s="57"/>
      <c r="I9" s="57"/>
      <c r="J9" s="39"/>
      <c r="K9" s="39"/>
      <c r="L9" s="39"/>
      <c r="M9" s="39"/>
      <c r="N9" s="39"/>
      <c r="O9" s="39"/>
      <c r="P9" s="36"/>
    </row>
    <row r="10" spans="1:16">
      <c r="A10" s="202" t="s">
        <v>268</v>
      </c>
      <c r="B10" s="29" t="s">
        <v>133</v>
      </c>
      <c r="C10" s="39">
        <v>3496984</v>
      </c>
      <c r="D10" s="36">
        <v>95.04</v>
      </c>
      <c r="E10" s="39">
        <v>489030</v>
      </c>
      <c r="F10" s="150">
        <v>90.64</v>
      </c>
      <c r="G10" s="57">
        <v>15.4</v>
      </c>
      <c r="H10" s="57">
        <v>5</v>
      </c>
      <c r="I10" s="57">
        <v>9.4600000000000009</v>
      </c>
      <c r="J10" s="39">
        <v>232533</v>
      </c>
      <c r="K10" s="39">
        <v>77783</v>
      </c>
      <c r="L10" s="39">
        <v>38481</v>
      </c>
      <c r="M10" s="39">
        <v>38930</v>
      </c>
      <c r="N10" s="39">
        <v>45036</v>
      </c>
      <c r="O10" s="39">
        <v>56266</v>
      </c>
      <c r="P10" s="36">
        <v>1.2</v>
      </c>
    </row>
    <row r="11" spans="1:16">
      <c r="A11" s="202"/>
      <c r="B11" s="29" t="s">
        <v>134</v>
      </c>
      <c r="C11" s="39">
        <v>182393</v>
      </c>
      <c r="D11" s="36">
        <v>4.96</v>
      </c>
      <c r="E11" s="39">
        <v>50501</v>
      </c>
      <c r="F11" s="150">
        <v>9.36</v>
      </c>
      <c r="G11" s="57">
        <v>74.42</v>
      </c>
      <c r="H11" s="57">
        <v>15</v>
      </c>
      <c r="I11" s="57">
        <v>18.72</v>
      </c>
      <c r="J11" s="39">
        <v>25660</v>
      </c>
      <c r="K11" s="39">
        <v>9241</v>
      </c>
      <c r="L11" s="39">
        <v>3848</v>
      </c>
      <c r="M11" s="39">
        <v>4648</v>
      </c>
      <c r="N11" s="39">
        <v>4536</v>
      </c>
      <c r="O11" s="39">
        <v>2569</v>
      </c>
      <c r="P11" s="36">
        <v>0.71</v>
      </c>
    </row>
    <row r="12" spans="1:16">
      <c r="A12" s="202"/>
      <c r="B12" s="29" t="s">
        <v>135</v>
      </c>
      <c r="C12" s="39">
        <v>49047</v>
      </c>
      <c r="D12" s="36">
        <v>1.33</v>
      </c>
      <c r="E12" s="39">
        <v>18475</v>
      </c>
      <c r="F12" s="150">
        <v>3.42</v>
      </c>
      <c r="G12" s="57">
        <v>76.75</v>
      </c>
      <c r="H12" s="57">
        <v>18.32</v>
      </c>
      <c r="I12" s="57">
        <v>29.38</v>
      </c>
      <c r="J12" s="39">
        <v>10791</v>
      </c>
      <c r="K12" s="39">
        <v>3268</v>
      </c>
      <c r="L12" s="39">
        <v>1588</v>
      </c>
      <c r="M12" s="39">
        <v>1174</v>
      </c>
      <c r="N12" s="39">
        <v>987</v>
      </c>
      <c r="O12" s="39">
        <v>668</v>
      </c>
      <c r="P12" s="36">
        <v>0.63</v>
      </c>
    </row>
    <row r="13" spans="1:16">
      <c r="A13" s="202"/>
      <c r="B13" s="29" t="s">
        <v>136</v>
      </c>
      <c r="C13" s="39">
        <v>21551</v>
      </c>
      <c r="D13" s="36">
        <v>0.59</v>
      </c>
      <c r="E13" s="39">
        <v>9534</v>
      </c>
      <c r="F13" s="150">
        <v>1.77</v>
      </c>
      <c r="G13" s="57">
        <v>90.26</v>
      </c>
      <c r="H13" s="57">
        <v>11</v>
      </c>
      <c r="I13" s="57">
        <v>31.49</v>
      </c>
      <c r="J13" s="39">
        <v>5788</v>
      </c>
      <c r="K13" s="39">
        <v>1644</v>
      </c>
      <c r="L13" s="39">
        <v>1015</v>
      </c>
      <c r="M13" s="39">
        <v>458</v>
      </c>
      <c r="N13" s="39">
        <v>418</v>
      </c>
      <c r="O13" s="39">
        <v>210</v>
      </c>
      <c r="P13" s="36">
        <v>0.53</v>
      </c>
    </row>
    <row r="14" spans="1:16">
      <c r="A14" s="202"/>
      <c r="B14" s="29" t="s">
        <v>137</v>
      </c>
      <c r="C14" s="39">
        <v>13995</v>
      </c>
      <c r="D14" s="36">
        <v>0.38</v>
      </c>
      <c r="E14" s="39">
        <v>6531</v>
      </c>
      <c r="F14" s="150">
        <v>1.21</v>
      </c>
      <c r="G14" s="57">
        <v>560.91999999999996</v>
      </c>
      <c r="H14" s="57">
        <v>88</v>
      </c>
      <c r="I14" s="57">
        <v>39.03</v>
      </c>
      <c r="J14" s="39">
        <v>4445</v>
      </c>
      <c r="K14" s="39">
        <v>771</v>
      </c>
      <c r="L14" s="39">
        <v>536</v>
      </c>
      <c r="M14" s="39">
        <v>383</v>
      </c>
      <c r="N14" s="39">
        <v>269</v>
      </c>
      <c r="O14" s="39">
        <v>127</v>
      </c>
      <c r="P14" s="36">
        <v>1.65</v>
      </c>
    </row>
    <row r="15" spans="1:16">
      <c r="A15" s="202"/>
      <c r="B15" s="29" t="s">
        <v>138</v>
      </c>
      <c r="C15" s="39">
        <v>5244</v>
      </c>
      <c r="D15" s="36">
        <v>0.14000000000000001</v>
      </c>
      <c r="E15" s="39">
        <v>2209</v>
      </c>
      <c r="F15" s="150">
        <v>0.41</v>
      </c>
      <c r="G15" s="57">
        <v>523.99</v>
      </c>
      <c r="H15" s="57">
        <v>355.5</v>
      </c>
      <c r="I15" s="57">
        <v>36.909999999999997</v>
      </c>
      <c r="J15" s="39">
        <v>1209</v>
      </c>
      <c r="K15" s="39">
        <v>616</v>
      </c>
      <c r="L15" s="39">
        <v>65</v>
      </c>
      <c r="M15" s="39">
        <v>128</v>
      </c>
      <c r="N15" s="39">
        <v>149</v>
      </c>
      <c r="O15" s="39">
        <v>42</v>
      </c>
      <c r="P15" s="36">
        <v>0.92</v>
      </c>
    </row>
    <row r="16" spans="1:16">
      <c r="A16" s="29"/>
      <c r="B16" s="29"/>
      <c r="C16" s="39"/>
      <c r="D16" s="36"/>
      <c r="E16" s="39"/>
      <c r="F16" s="150"/>
      <c r="G16" s="57"/>
      <c r="H16" s="57"/>
      <c r="I16" s="57"/>
      <c r="J16" s="39"/>
      <c r="K16" s="39"/>
      <c r="L16" s="39"/>
      <c r="M16" s="39"/>
      <c r="N16" s="39"/>
      <c r="O16" s="39"/>
      <c r="P16" s="36"/>
    </row>
    <row r="17" spans="1:16">
      <c r="A17" s="202" t="s">
        <v>269</v>
      </c>
      <c r="B17" s="29" t="s">
        <v>133</v>
      </c>
      <c r="C17" s="39">
        <v>14607057</v>
      </c>
      <c r="D17" s="36">
        <v>96.96</v>
      </c>
      <c r="E17" s="39">
        <v>1631745</v>
      </c>
      <c r="F17" s="150">
        <v>93.66</v>
      </c>
      <c r="G17" s="57">
        <v>12.26</v>
      </c>
      <c r="H17" s="57">
        <v>3</v>
      </c>
      <c r="I17" s="57">
        <v>8.0299999999999994</v>
      </c>
      <c r="J17" s="39">
        <v>689322</v>
      </c>
      <c r="K17" s="39">
        <v>256834</v>
      </c>
      <c r="L17" s="39">
        <v>127115</v>
      </c>
      <c r="M17" s="39">
        <v>151077</v>
      </c>
      <c r="N17" s="39">
        <v>182269</v>
      </c>
      <c r="O17" s="39">
        <v>225127</v>
      </c>
      <c r="P17" s="36">
        <v>0.91</v>
      </c>
    </row>
    <row r="18" spans="1:16">
      <c r="A18" s="202"/>
      <c r="B18" s="29" t="s">
        <v>134</v>
      </c>
      <c r="C18" s="39">
        <v>458572</v>
      </c>
      <c r="D18" s="36">
        <v>3.04</v>
      </c>
      <c r="E18" s="39">
        <v>110370</v>
      </c>
      <c r="F18" s="150">
        <v>6.34</v>
      </c>
      <c r="G18" s="57">
        <v>56.59</v>
      </c>
      <c r="H18" s="57">
        <v>12.4</v>
      </c>
      <c r="I18" s="57">
        <v>16.079999999999998</v>
      </c>
      <c r="J18" s="39">
        <v>59239</v>
      </c>
      <c r="K18" s="39">
        <v>18085</v>
      </c>
      <c r="L18" s="39">
        <v>8165</v>
      </c>
      <c r="M18" s="39">
        <v>7714</v>
      </c>
      <c r="N18" s="39">
        <v>9191</v>
      </c>
      <c r="O18" s="39">
        <v>7975</v>
      </c>
      <c r="P18" s="36">
        <v>0.64</v>
      </c>
    </row>
    <row r="19" spans="1:16">
      <c r="A19" s="202"/>
      <c r="B19" s="29" t="s">
        <v>135</v>
      </c>
      <c r="C19" s="39">
        <v>112333</v>
      </c>
      <c r="D19" s="36">
        <v>0.75</v>
      </c>
      <c r="E19" s="39">
        <v>38800</v>
      </c>
      <c r="F19" s="150">
        <v>2.23</v>
      </c>
      <c r="G19" s="57">
        <v>127.23</v>
      </c>
      <c r="H19" s="57">
        <v>24.42</v>
      </c>
      <c r="I19" s="57">
        <v>21.5</v>
      </c>
      <c r="J19" s="39">
        <v>22500</v>
      </c>
      <c r="K19" s="39">
        <v>6973</v>
      </c>
      <c r="L19" s="39">
        <v>2606</v>
      </c>
      <c r="M19" s="39">
        <v>2371</v>
      </c>
      <c r="N19" s="39">
        <v>2890</v>
      </c>
      <c r="O19" s="39">
        <v>1459</v>
      </c>
      <c r="P19" s="36">
        <v>0.83</v>
      </c>
    </row>
    <row r="20" spans="1:16">
      <c r="A20" s="202"/>
      <c r="B20" s="29" t="s">
        <v>136</v>
      </c>
      <c r="C20" s="39">
        <v>41279</v>
      </c>
      <c r="D20" s="36">
        <v>0.27</v>
      </c>
      <c r="E20" s="39">
        <v>18300</v>
      </c>
      <c r="F20" s="150">
        <v>1.05</v>
      </c>
      <c r="G20" s="57">
        <v>234.7</v>
      </c>
      <c r="H20" s="57">
        <v>37.200000000000003</v>
      </c>
      <c r="I20" s="57">
        <v>28.47</v>
      </c>
      <c r="J20" s="39">
        <v>12063</v>
      </c>
      <c r="K20" s="39">
        <v>2569</v>
      </c>
      <c r="L20" s="39">
        <v>1189</v>
      </c>
      <c r="M20" s="39">
        <v>1054</v>
      </c>
      <c r="N20" s="39">
        <v>1099</v>
      </c>
      <c r="O20" s="39">
        <v>325</v>
      </c>
      <c r="P20" s="36">
        <v>1.1100000000000001</v>
      </c>
    </row>
    <row r="21" spans="1:16">
      <c r="A21" s="202"/>
      <c r="B21" s="29" t="s">
        <v>137</v>
      </c>
      <c r="C21" s="39">
        <v>26177</v>
      </c>
      <c r="D21" s="36">
        <v>0.17</v>
      </c>
      <c r="E21" s="39">
        <v>10636</v>
      </c>
      <c r="F21" s="150">
        <v>0.61</v>
      </c>
      <c r="G21" s="57">
        <v>222.59</v>
      </c>
      <c r="H21" s="57">
        <v>45</v>
      </c>
      <c r="I21" s="57">
        <v>32.35</v>
      </c>
      <c r="J21" s="39">
        <v>6296</v>
      </c>
      <c r="K21" s="39">
        <v>2113</v>
      </c>
      <c r="L21" s="39">
        <v>711</v>
      </c>
      <c r="M21" s="39">
        <v>689</v>
      </c>
      <c r="N21" s="39">
        <v>646</v>
      </c>
      <c r="O21" s="39">
        <v>181</v>
      </c>
      <c r="P21" s="36">
        <v>0.81</v>
      </c>
    </row>
    <row r="22" spans="1:16">
      <c r="A22" s="202"/>
      <c r="B22" s="29" t="s">
        <v>138</v>
      </c>
      <c r="C22" s="39">
        <v>11010</v>
      </c>
      <c r="D22" s="36">
        <v>7.0000000000000007E-2</v>
      </c>
      <c r="E22" s="39">
        <v>4145</v>
      </c>
      <c r="F22" s="150">
        <v>0.24</v>
      </c>
      <c r="G22" s="57">
        <v>693.52</v>
      </c>
      <c r="H22" s="57">
        <v>92</v>
      </c>
      <c r="I22" s="57">
        <v>31.44</v>
      </c>
      <c r="J22" s="39">
        <v>2626</v>
      </c>
      <c r="K22" s="39">
        <v>581</v>
      </c>
      <c r="L22" s="39">
        <v>440</v>
      </c>
      <c r="M22" s="39">
        <v>228</v>
      </c>
      <c r="N22" s="39">
        <v>175</v>
      </c>
      <c r="O22" s="39">
        <v>94</v>
      </c>
      <c r="P22" s="36">
        <v>1.66</v>
      </c>
    </row>
    <row r="23" spans="1:16">
      <c r="A23" s="29"/>
      <c r="B23" s="29"/>
      <c r="C23" s="39"/>
      <c r="D23" s="36"/>
      <c r="E23" s="39"/>
      <c r="F23" s="150"/>
      <c r="G23" s="57"/>
      <c r="H23" s="57"/>
      <c r="I23" s="57"/>
      <c r="J23" s="39"/>
      <c r="K23" s="39"/>
      <c r="L23" s="39"/>
      <c r="M23" s="39"/>
      <c r="N23" s="39"/>
      <c r="O23" s="39"/>
      <c r="P23" s="36"/>
    </row>
    <row r="24" spans="1:16">
      <c r="A24" s="202" t="s">
        <v>270</v>
      </c>
      <c r="B24" s="29" t="s">
        <v>133</v>
      </c>
      <c r="C24" s="39">
        <v>55501694</v>
      </c>
      <c r="D24" s="36">
        <v>93.38</v>
      </c>
      <c r="E24" s="39">
        <v>2511311</v>
      </c>
      <c r="F24" s="150">
        <v>81.760000000000005</v>
      </c>
      <c r="G24" s="57">
        <v>9.66</v>
      </c>
      <c r="H24" s="57">
        <v>5.97</v>
      </c>
      <c r="I24" s="57">
        <v>9.82</v>
      </c>
      <c r="J24" s="39">
        <v>775384</v>
      </c>
      <c r="K24" s="39">
        <v>322951</v>
      </c>
      <c r="L24" s="39">
        <v>188076</v>
      </c>
      <c r="M24" s="39">
        <v>232584</v>
      </c>
      <c r="N24" s="39">
        <v>313166</v>
      </c>
      <c r="O24" s="39">
        <v>679150</v>
      </c>
      <c r="P24" s="36">
        <v>0.68</v>
      </c>
    </row>
    <row r="25" spans="1:16">
      <c r="A25" s="202"/>
      <c r="B25" s="29" t="s">
        <v>134</v>
      </c>
      <c r="C25" s="39">
        <v>3935301</v>
      </c>
      <c r="D25" s="36">
        <v>6.62</v>
      </c>
      <c r="E25" s="39">
        <v>560314</v>
      </c>
      <c r="F25" s="150">
        <v>18.239999999999998</v>
      </c>
      <c r="G25" s="57">
        <v>13.31</v>
      </c>
      <c r="H25" s="57">
        <v>17.100000000000001</v>
      </c>
      <c r="I25" s="57">
        <v>16.170000000000002</v>
      </c>
      <c r="J25" s="39">
        <v>214482</v>
      </c>
      <c r="K25" s="39">
        <v>84831</v>
      </c>
      <c r="L25" s="39">
        <v>54677</v>
      </c>
      <c r="M25" s="39">
        <v>54404</v>
      </c>
      <c r="N25" s="39">
        <v>71733</v>
      </c>
      <c r="O25" s="39">
        <v>80187</v>
      </c>
      <c r="P25" s="36">
        <v>0.15</v>
      </c>
    </row>
    <row r="26" spans="1:16">
      <c r="A26" s="202"/>
      <c r="B26" s="29" t="s">
        <v>135</v>
      </c>
      <c r="C26" s="39">
        <v>1165669</v>
      </c>
      <c r="D26" s="36">
        <v>1.96</v>
      </c>
      <c r="E26" s="39">
        <v>287616</v>
      </c>
      <c r="F26" s="150">
        <v>9.36</v>
      </c>
      <c r="G26" s="57">
        <v>30.2</v>
      </c>
      <c r="H26" s="57">
        <v>20</v>
      </c>
      <c r="I26" s="57">
        <v>23.47</v>
      </c>
      <c r="J26" s="39">
        <v>136456</v>
      </c>
      <c r="K26" s="39">
        <v>47228</v>
      </c>
      <c r="L26" s="39">
        <v>24746</v>
      </c>
      <c r="M26" s="39">
        <v>29482</v>
      </c>
      <c r="N26" s="39">
        <v>29478</v>
      </c>
      <c r="O26" s="39">
        <v>20225</v>
      </c>
      <c r="P26" s="36">
        <v>0.2</v>
      </c>
    </row>
    <row r="27" spans="1:16">
      <c r="A27" s="202"/>
      <c r="B27" s="29" t="s">
        <v>136</v>
      </c>
      <c r="C27" s="39">
        <v>446343</v>
      </c>
      <c r="D27" s="36">
        <v>0.75</v>
      </c>
      <c r="E27" s="39">
        <v>158269</v>
      </c>
      <c r="F27" s="150">
        <v>5.15</v>
      </c>
      <c r="G27" s="57">
        <v>20.25</v>
      </c>
      <c r="H27" s="57">
        <v>21.8</v>
      </c>
      <c r="I27" s="57">
        <v>31.79</v>
      </c>
      <c r="J27" s="39">
        <v>85615</v>
      </c>
      <c r="K27" s="39">
        <v>28286</v>
      </c>
      <c r="L27" s="39">
        <v>13951</v>
      </c>
      <c r="M27" s="39">
        <v>13445</v>
      </c>
      <c r="N27" s="39">
        <v>11300</v>
      </c>
      <c r="O27" s="39">
        <v>5673</v>
      </c>
      <c r="P27" s="36">
        <v>0.09</v>
      </c>
    </row>
    <row r="28" spans="1:16">
      <c r="A28" s="202"/>
      <c r="B28" s="29" t="s">
        <v>137</v>
      </c>
      <c r="C28" s="39">
        <v>286900</v>
      </c>
      <c r="D28" s="36">
        <v>0.48</v>
      </c>
      <c r="E28" s="39">
        <v>105400</v>
      </c>
      <c r="F28" s="150">
        <v>3.43</v>
      </c>
      <c r="G28" s="57">
        <v>15.66</v>
      </c>
      <c r="H28" s="57">
        <v>22.92</v>
      </c>
      <c r="I28" s="57">
        <v>38.03</v>
      </c>
      <c r="J28" s="39">
        <v>59058</v>
      </c>
      <c r="K28" s="39">
        <v>17697</v>
      </c>
      <c r="L28" s="39">
        <v>9314</v>
      </c>
      <c r="M28" s="39">
        <v>8083</v>
      </c>
      <c r="N28" s="39">
        <v>7823</v>
      </c>
      <c r="O28" s="39">
        <v>3426</v>
      </c>
      <c r="P28" s="36">
        <v>0.05</v>
      </c>
    </row>
    <row r="29" spans="1:16">
      <c r="A29" s="202"/>
      <c r="B29" s="29" t="s">
        <v>138</v>
      </c>
      <c r="C29" s="39">
        <v>104195</v>
      </c>
      <c r="D29" s="36">
        <v>0.18</v>
      </c>
      <c r="E29" s="39">
        <v>44588</v>
      </c>
      <c r="F29" s="150">
        <v>1.45</v>
      </c>
      <c r="G29" s="57">
        <v>61.44</v>
      </c>
      <c r="H29" s="57">
        <v>40.200000000000003</v>
      </c>
      <c r="I29" s="57">
        <v>40.5</v>
      </c>
      <c r="J29" s="39">
        <v>26298</v>
      </c>
      <c r="K29" s="39">
        <v>8798</v>
      </c>
      <c r="L29" s="39">
        <v>3128</v>
      </c>
      <c r="M29" s="39">
        <v>2881</v>
      </c>
      <c r="N29" s="39">
        <v>2442</v>
      </c>
      <c r="O29" s="39">
        <v>1041</v>
      </c>
      <c r="P29" s="36">
        <v>0.12</v>
      </c>
    </row>
    <row r="30" spans="1:16">
      <c r="A30" s="29"/>
      <c r="B30" s="29"/>
      <c r="C30" s="39"/>
      <c r="D30" s="36"/>
      <c r="E30" s="39"/>
      <c r="F30" s="150"/>
      <c r="G30" s="57"/>
      <c r="H30" s="57"/>
      <c r="I30" s="57"/>
      <c r="J30" s="39"/>
      <c r="K30" s="39"/>
      <c r="L30" s="39"/>
      <c r="M30" s="39"/>
      <c r="N30" s="39"/>
      <c r="O30" s="39"/>
      <c r="P30" s="36"/>
    </row>
    <row r="31" spans="1:16">
      <c r="A31" s="202" t="s">
        <v>271</v>
      </c>
      <c r="B31" s="29" t="s">
        <v>133</v>
      </c>
      <c r="C31" s="39">
        <v>1241905</v>
      </c>
      <c r="D31" s="36">
        <v>88.78</v>
      </c>
      <c r="E31" s="39">
        <v>113220</v>
      </c>
      <c r="F31" s="150">
        <v>80.91</v>
      </c>
      <c r="G31" s="57">
        <v>8.1999999999999993</v>
      </c>
      <c r="H31" s="57">
        <v>0.93</v>
      </c>
      <c r="I31" s="57">
        <v>9.2799999999999994</v>
      </c>
      <c r="J31" s="39">
        <v>42869</v>
      </c>
      <c r="K31" s="39">
        <v>18084</v>
      </c>
      <c r="L31" s="39">
        <v>8925</v>
      </c>
      <c r="M31" s="39">
        <v>11727</v>
      </c>
      <c r="N31" s="39">
        <v>12777</v>
      </c>
      <c r="O31" s="39">
        <v>18838</v>
      </c>
      <c r="P31" s="36">
        <v>0.75</v>
      </c>
    </row>
    <row r="32" spans="1:16">
      <c r="A32" s="202"/>
      <c r="B32" s="29" t="s">
        <v>134</v>
      </c>
      <c r="C32" s="39">
        <v>156968</v>
      </c>
      <c r="D32" s="36">
        <v>11.22</v>
      </c>
      <c r="E32" s="39">
        <v>26713</v>
      </c>
      <c r="F32" s="150">
        <v>19.09</v>
      </c>
      <c r="G32" s="57">
        <v>18.13</v>
      </c>
      <c r="H32" s="57">
        <v>1.1200000000000001</v>
      </c>
      <c r="I32" s="57">
        <v>13.66</v>
      </c>
      <c r="J32" s="39">
        <v>10174</v>
      </c>
      <c r="K32" s="39">
        <v>5132</v>
      </c>
      <c r="L32" s="39">
        <v>2126</v>
      </c>
      <c r="M32" s="39">
        <v>3473</v>
      </c>
      <c r="N32" s="39">
        <v>2880</v>
      </c>
      <c r="O32" s="39">
        <v>2929</v>
      </c>
      <c r="P32" s="36">
        <v>0.19</v>
      </c>
    </row>
    <row r="33" spans="1:16">
      <c r="A33" s="202"/>
      <c r="B33" s="29" t="s">
        <v>135</v>
      </c>
      <c r="C33" s="39">
        <v>50557</v>
      </c>
      <c r="D33" s="36">
        <v>3.61</v>
      </c>
      <c r="E33" s="39">
        <v>12837</v>
      </c>
      <c r="F33" s="150">
        <v>9.17</v>
      </c>
      <c r="G33" s="57">
        <v>35.65</v>
      </c>
      <c r="H33" s="57">
        <v>2.57</v>
      </c>
      <c r="I33" s="57">
        <v>18.48</v>
      </c>
      <c r="J33" s="39">
        <v>6668</v>
      </c>
      <c r="K33" s="39">
        <v>1737</v>
      </c>
      <c r="L33" s="39">
        <v>1657</v>
      </c>
      <c r="M33" s="39">
        <v>1227</v>
      </c>
      <c r="N33" s="39">
        <v>697</v>
      </c>
      <c r="O33" s="39">
        <v>851</v>
      </c>
      <c r="P33" s="36">
        <v>0.24</v>
      </c>
    </row>
    <row r="34" spans="1:16">
      <c r="A34" s="202"/>
      <c r="B34" s="29" t="s">
        <v>136</v>
      </c>
      <c r="C34" s="39">
        <v>20581</v>
      </c>
      <c r="D34" s="36">
        <v>1.47</v>
      </c>
      <c r="E34" s="39">
        <v>6837</v>
      </c>
      <c r="F34" s="150">
        <v>4.8899999999999997</v>
      </c>
      <c r="G34" s="57">
        <v>57.24</v>
      </c>
      <c r="H34" s="57">
        <v>4.55</v>
      </c>
      <c r="I34" s="57">
        <v>22.19</v>
      </c>
      <c r="J34" s="39">
        <v>4491</v>
      </c>
      <c r="K34" s="39">
        <v>875</v>
      </c>
      <c r="L34" s="39">
        <v>317</v>
      </c>
      <c r="M34" s="39">
        <v>478</v>
      </c>
      <c r="N34" s="39">
        <v>386</v>
      </c>
      <c r="O34" s="39">
        <v>290</v>
      </c>
      <c r="P34" s="36">
        <v>0.27</v>
      </c>
    </row>
    <row r="35" spans="1:16">
      <c r="A35" s="202"/>
      <c r="B35" s="29" t="s">
        <v>137</v>
      </c>
      <c r="C35" s="39">
        <v>14383</v>
      </c>
      <c r="D35" s="36">
        <v>1.03</v>
      </c>
      <c r="E35" s="39">
        <v>4283</v>
      </c>
      <c r="F35" s="150">
        <v>3.06</v>
      </c>
      <c r="G35" s="57">
        <v>84.07</v>
      </c>
      <c r="H35" s="57">
        <v>9.86</v>
      </c>
      <c r="I35" s="57">
        <v>28.1</v>
      </c>
      <c r="J35" s="39">
        <v>2483</v>
      </c>
      <c r="K35" s="39">
        <v>506</v>
      </c>
      <c r="L35" s="39">
        <v>638</v>
      </c>
      <c r="M35" s="39">
        <v>134</v>
      </c>
      <c r="N35" s="39">
        <v>306</v>
      </c>
      <c r="O35" s="39">
        <v>216</v>
      </c>
      <c r="P35" s="36">
        <v>0.28000000000000003</v>
      </c>
    </row>
    <row r="36" spans="1:16">
      <c r="A36" s="202"/>
      <c r="B36" s="29" t="s">
        <v>138</v>
      </c>
      <c r="C36" s="39">
        <v>8061</v>
      </c>
      <c r="D36" s="36">
        <v>0.57999999999999996</v>
      </c>
      <c r="E36" s="39">
        <v>2080</v>
      </c>
      <c r="F36" s="150">
        <v>1.49</v>
      </c>
      <c r="G36" s="57">
        <v>161.29</v>
      </c>
      <c r="H36" s="57">
        <v>12.38</v>
      </c>
      <c r="I36" s="57">
        <v>40.130000000000003</v>
      </c>
      <c r="J36" s="39">
        <v>1442</v>
      </c>
      <c r="K36" s="39">
        <v>101</v>
      </c>
      <c r="L36" s="39">
        <v>23</v>
      </c>
      <c r="M36" s="39">
        <v>203</v>
      </c>
      <c r="N36" s="39">
        <v>223</v>
      </c>
      <c r="O36" s="39">
        <v>87</v>
      </c>
      <c r="P36" s="36">
        <v>0.31</v>
      </c>
    </row>
    <row r="37" spans="1:16">
      <c r="A37" s="29"/>
      <c r="B37" s="29"/>
      <c r="C37" s="39"/>
      <c r="D37" s="36"/>
      <c r="E37" s="39"/>
      <c r="F37" s="150"/>
      <c r="G37" s="57"/>
      <c r="H37" s="57"/>
      <c r="I37" s="57"/>
      <c r="J37" s="39"/>
      <c r="K37" s="39"/>
      <c r="L37" s="39"/>
      <c r="M37" s="39"/>
      <c r="N37" s="39"/>
      <c r="O37" s="39"/>
      <c r="P37" s="36"/>
    </row>
    <row r="38" spans="1:16">
      <c r="A38" s="217" t="s">
        <v>272</v>
      </c>
      <c r="B38" s="29" t="s">
        <v>133</v>
      </c>
      <c r="C38" s="39">
        <v>5532724</v>
      </c>
      <c r="D38" s="36">
        <v>98.81</v>
      </c>
      <c r="E38" s="39">
        <v>128115</v>
      </c>
      <c r="F38" s="150">
        <v>88.86</v>
      </c>
      <c r="G38" s="57">
        <v>1.22</v>
      </c>
      <c r="H38" s="57">
        <v>0.78</v>
      </c>
      <c r="I38" s="57">
        <v>8.65</v>
      </c>
      <c r="J38" s="39">
        <v>25815</v>
      </c>
      <c r="K38" s="39">
        <v>12624</v>
      </c>
      <c r="L38" s="39">
        <v>8048</v>
      </c>
      <c r="M38" s="39">
        <v>12638</v>
      </c>
      <c r="N38" s="39">
        <v>18845</v>
      </c>
      <c r="O38" s="39">
        <v>50144</v>
      </c>
      <c r="P38" s="36">
        <v>0.11</v>
      </c>
    </row>
    <row r="39" spans="1:16">
      <c r="A39" s="217"/>
      <c r="B39" s="29" t="s">
        <v>134</v>
      </c>
      <c r="C39" s="39">
        <v>66864</v>
      </c>
      <c r="D39" s="36">
        <v>1.19</v>
      </c>
      <c r="E39" s="39">
        <v>16065</v>
      </c>
      <c r="F39" s="150">
        <v>11.14</v>
      </c>
      <c r="G39" s="57">
        <v>13.62</v>
      </c>
      <c r="H39" s="57">
        <v>3.68</v>
      </c>
      <c r="I39" s="57">
        <v>18.73</v>
      </c>
      <c r="J39" s="39">
        <v>8320</v>
      </c>
      <c r="K39" s="39">
        <v>2107</v>
      </c>
      <c r="L39" s="39">
        <v>1973</v>
      </c>
      <c r="M39" s="39">
        <v>1277</v>
      </c>
      <c r="N39" s="39">
        <v>1223</v>
      </c>
      <c r="O39" s="39">
        <v>1165</v>
      </c>
      <c r="P39" s="36">
        <v>0.15</v>
      </c>
    </row>
    <row r="40" spans="1:16">
      <c r="A40" s="217"/>
      <c r="B40" s="29" t="s">
        <v>135</v>
      </c>
      <c r="C40" s="39">
        <v>15114</v>
      </c>
      <c r="D40" s="36">
        <v>0.27</v>
      </c>
      <c r="E40" s="39">
        <v>4629</v>
      </c>
      <c r="F40" s="150">
        <v>3.21</v>
      </c>
      <c r="G40" s="57">
        <v>14.44</v>
      </c>
      <c r="H40" s="57">
        <v>6.34</v>
      </c>
      <c r="I40" s="57">
        <v>26.26</v>
      </c>
      <c r="J40" s="39">
        <v>2485</v>
      </c>
      <c r="K40" s="39">
        <v>918</v>
      </c>
      <c r="L40" s="39">
        <v>347</v>
      </c>
      <c r="M40" s="39">
        <v>401</v>
      </c>
      <c r="N40" s="39">
        <v>222</v>
      </c>
      <c r="O40" s="39">
        <v>255</v>
      </c>
      <c r="P40" s="36">
        <v>0.09</v>
      </c>
    </row>
    <row r="41" spans="1:16">
      <c r="A41" s="217"/>
      <c r="B41" s="29" t="s">
        <v>136</v>
      </c>
      <c r="C41" s="39">
        <v>5564</v>
      </c>
      <c r="D41" s="36">
        <v>0.1</v>
      </c>
      <c r="E41" s="39">
        <v>2015</v>
      </c>
      <c r="F41" s="150">
        <v>1.4</v>
      </c>
      <c r="G41" s="57">
        <v>32.24</v>
      </c>
      <c r="H41" s="57">
        <v>9.6999999999999993</v>
      </c>
      <c r="I41" s="57">
        <v>39.79</v>
      </c>
      <c r="J41" s="39">
        <v>1358</v>
      </c>
      <c r="K41" s="39">
        <v>247</v>
      </c>
      <c r="L41" s="39">
        <v>139</v>
      </c>
      <c r="M41" s="39">
        <v>60</v>
      </c>
      <c r="N41" s="39">
        <v>109</v>
      </c>
      <c r="O41" s="39">
        <v>101</v>
      </c>
      <c r="P41" s="36">
        <v>0.15</v>
      </c>
    </row>
    <row r="42" spans="1:16">
      <c r="A42" s="217"/>
      <c r="B42" s="29" t="s">
        <v>137</v>
      </c>
      <c r="C42" s="39">
        <v>2390</v>
      </c>
      <c r="D42" s="36">
        <v>0.04</v>
      </c>
      <c r="E42" s="39">
        <v>751</v>
      </c>
      <c r="F42" s="150">
        <v>0.52</v>
      </c>
      <c r="G42" s="57">
        <v>-0.08</v>
      </c>
      <c r="H42" s="57">
        <v>13.33</v>
      </c>
      <c r="I42" s="57">
        <v>38.03</v>
      </c>
      <c r="J42" s="39">
        <v>317</v>
      </c>
      <c r="K42" s="39">
        <v>172</v>
      </c>
      <c r="L42" s="39">
        <v>41</v>
      </c>
      <c r="M42" s="39">
        <v>152</v>
      </c>
      <c r="N42" s="39">
        <v>46</v>
      </c>
      <c r="O42" s="39">
        <v>23</v>
      </c>
      <c r="P42" s="36">
        <v>0.02</v>
      </c>
    </row>
    <row r="43" spans="1:16">
      <c r="A43" s="217"/>
      <c r="B43" s="29" t="s">
        <v>138</v>
      </c>
      <c r="C43" s="39">
        <v>808</v>
      </c>
      <c r="D43" s="36">
        <v>0.01</v>
      </c>
      <c r="E43" s="39">
        <v>282</v>
      </c>
      <c r="F43" s="150">
        <v>0.2</v>
      </c>
      <c r="G43" s="57">
        <v>100.74</v>
      </c>
      <c r="H43" s="57">
        <v>57.6</v>
      </c>
      <c r="I43" s="57">
        <v>27.9</v>
      </c>
      <c r="J43" s="39">
        <v>162</v>
      </c>
      <c r="K43" s="39">
        <v>69</v>
      </c>
      <c r="L43" s="39">
        <v>14</v>
      </c>
      <c r="M43" s="39">
        <v>18</v>
      </c>
      <c r="N43" s="39">
        <v>5</v>
      </c>
      <c r="O43" s="39">
        <v>14</v>
      </c>
      <c r="P43" s="36">
        <v>0.23</v>
      </c>
    </row>
    <row r="44" spans="1:16">
      <c r="A44" s="29"/>
      <c r="B44" s="29"/>
      <c r="C44" s="39"/>
      <c r="D44" s="36"/>
      <c r="E44" s="39"/>
      <c r="F44" s="150"/>
      <c r="G44" s="57"/>
      <c r="H44" s="57"/>
      <c r="I44" s="57"/>
      <c r="J44" s="39"/>
      <c r="K44" s="39"/>
      <c r="L44" s="39"/>
      <c r="M44" s="39"/>
      <c r="N44" s="39"/>
      <c r="O44" s="39"/>
      <c r="P44" s="36"/>
    </row>
    <row r="45" spans="1:16">
      <c r="A45" s="202" t="s">
        <v>273</v>
      </c>
      <c r="B45" s="29" t="s">
        <v>133</v>
      </c>
      <c r="C45" s="39">
        <v>605404</v>
      </c>
      <c r="D45" s="36">
        <v>98.01</v>
      </c>
      <c r="E45" s="39">
        <v>190359</v>
      </c>
      <c r="F45" s="150">
        <v>97.88</v>
      </c>
      <c r="G45" s="57">
        <v>4.47</v>
      </c>
      <c r="H45" s="57">
        <v>3</v>
      </c>
      <c r="I45" s="57">
        <v>9.15</v>
      </c>
      <c r="J45" s="39">
        <v>128491</v>
      </c>
      <c r="K45" s="39">
        <v>28186</v>
      </c>
      <c r="L45" s="39">
        <v>9104</v>
      </c>
      <c r="M45" s="39">
        <v>10640</v>
      </c>
      <c r="N45" s="39">
        <v>7653</v>
      </c>
      <c r="O45" s="39">
        <v>6286</v>
      </c>
      <c r="P45" s="36">
        <v>0.44</v>
      </c>
    </row>
    <row r="46" spans="1:16">
      <c r="A46" s="202"/>
      <c r="B46" s="29" t="s">
        <v>134</v>
      </c>
      <c r="C46" s="39">
        <v>12290</v>
      </c>
      <c r="D46" s="36">
        <v>1.99</v>
      </c>
      <c r="E46" s="39">
        <v>4129</v>
      </c>
      <c r="F46" s="150">
        <v>2.12</v>
      </c>
      <c r="G46" s="57">
        <v>-1.29</v>
      </c>
      <c r="H46" s="57">
        <v>10.5</v>
      </c>
      <c r="I46" s="57">
        <v>16.82</v>
      </c>
      <c r="J46" s="39">
        <v>2896</v>
      </c>
      <c r="K46" s="39">
        <v>481</v>
      </c>
      <c r="L46" s="39">
        <v>280</v>
      </c>
      <c r="M46" s="39">
        <v>81</v>
      </c>
      <c r="N46" s="39">
        <v>232</v>
      </c>
      <c r="O46" s="39">
        <v>159</v>
      </c>
      <c r="P46" s="36">
        <v>-0.03</v>
      </c>
    </row>
    <row r="47" spans="1:16">
      <c r="A47" s="202"/>
      <c r="B47" s="29" t="s">
        <v>135</v>
      </c>
      <c r="C47" s="39">
        <v>2373</v>
      </c>
      <c r="D47" s="36">
        <v>0.38</v>
      </c>
      <c r="E47" s="39">
        <v>1119</v>
      </c>
      <c r="F47" s="150">
        <v>0.57999999999999996</v>
      </c>
      <c r="G47" s="57">
        <v>27.38</v>
      </c>
      <c r="H47" s="57">
        <v>15.2</v>
      </c>
      <c r="I47" s="57">
        <v>31.64</v>
      </c>
      <c r="J47" s="39">
        <v>814</v>
      </c>
      <c r="K47" s="39">
        <v>148</v>
      </c>
      <c r="L47" s="39">
        <v>47</v>
      </c>
      <c r="M47" s="39">
        <v>34</v>
      </c>
      <c r="N47" s="39">
        <v>52</v>
      </c>
      <c r="O47" s="39">
        <v>24</v>
      </c>
      <c r="P47" s="36">
        <v>0.18</v>
      </c>
    </row>
    <row r="48" spans="1:16">
      <c r="A48" s="202"/>
      <c r="B48" s="29" t="s">
        <v>136</v>
      </c>
      <c r="C48" s="39">
        <v>1241</v>
      </c>
      <c r="D48" s="36">
        <v>0.2</v>
      </c>
      <c r="E48" s="39">
        <v>809</v>
      </c>
      <c r="F48" s="150">
        <v>0.42</v>
      </c>
      <c r="G48" s="57">
        <v>-34.81</v>
      </c>
      <c r="H48" s="57">
        <v>15</v>
      </c>
      <c r="I48" s="57">
        <v>39.67</v>
      </c>
      <c r="J48" s="39">
        <v>565</v>
      </c>
      <c r="K48" s="39">
        <v>168</v>
      </c>
      <c r="L48" s="39">
        <v>24</v>
      </c>
      <c r="M48" s="39">
        <v>24</v>
      </c>
      <c r="N48" s="39">
        <v>28</v>
      </c>
      <c r="O48" s="39">
        <v>0</v>
      </c>
      <c r="P48" s="36">
        <v>-0.18</v>
      </c>
    </row>
    <row r="49" spans="1:16">
      <c r="A49" s="202"/>
      <c r="B49" s="29" t="s">
        <v>137</v>
      </c>
      <c r="C49" s="39">
        <v>362</v>
      </c>
      <c r="D49" s="36">
        <v>0.06</v>
      </c>
      <c r="E49" s="39">
        <v>269</v>
      </c>
      <c r="F49" s="150">
        <v>0.14000000000000001</v>
      </c>
      <c r="G49" s="57">
        <v>150.94999999999999</v>
      </c>
      <c r="H49" s="57">
        <v>6</v>
      </c>
      <c r="I49" s="57">
        <v>8.19</v>
      </c>
      <c r="J49" s="39">
        <v>241</v>
      </c>
      <c r="K49" s="39">
        <v>0</v>
      </c>
      <c r="L49" s="39">
        <v>24</v>
      </c>
      <c r="M49" s="39">
        <v>0</v>
      </c>
      <c r="N49" s="39">
        <v>5</v>
      </c>
      <c r="O49" s="39">
        <v>0</v>
      </c>
      <c r="P49" s="36">
        <v>0.48</v>
      </c>
    </row>
    <row r="50" spans="1:16">
      <c r="A50" s="199"/>
      <c r="B50" s="20" t="s">
        <v>138</v>
      </c>
      <c r="C50" s="40">
        <v>164</v>
      </c>
      <c r="D50" s="37">
        <v>0.03</v>
      </c>
      <c r="E50" s="40">
        <v>164</v>
      </c>
      <c r="F50" s="151">
        <v>0.08</v>
      </c>
      <c r="G50" s="59">
        <v>98.31</v>
      </c>
      <c r="H50" s="59">
        <v>11</v>
      </c>
      <c r="I50" s="59">
        <v>85.56</v>
      </c>
      <c r="J50" s="40">
        <v>164</v>
      </c>
      <c r="K50" s="40">
        <v>0</v>
      </c>
      <c r="L50" s="40">
        <v>0</v>
      </c>
      <c r="M50" s="40">
        <v>0</v>
      </c>
      <c r="N50" s="40">
        <v>0</v>
      </c>
      <c r="O50" s="40">
        <v>0</v>
      </c>
      <c r="P50" s="37">
        <v>0.23</v>
      </c>
    </row>
    <row r="51" spans="1:16">
      <c r="A51" s="193" t="s">
        <v>323</v>
      </c>
      <c r="B51" s="193"/>
    </row>
    <row r="52" spans="1:16">
      <c r="A52" s="158" t="s">
        <v>453</v>
      </c>
      <c r="B52" s="158"/>
    </row>
    <row r="53" spans="1:16">
      <c r="A53" s="158" t="s">
        <v>463</v>
      </c>
      <c r="B53" s="158"/>
    </row>
    <row r="57" spans="1:16" ht="14.25">
      <c r="A57" s="128"/>
    </row>
    <row r="60" spans="1:16">
      <c r="A60" s="126"/>
    </row>
  </sheetData>
  <mergeCells count="9">
    <mergeCell ref="A45:A50"/>
    <mergeCell ref="A1:P1"/>
    <mergeCell ref="A51:B51"/>
    <mergeCell ref="A3:A8"/>
    <mergeCell ref="A10:A15"/>
    <mergeCell ref="A17:A22"/>
    <mergeCell ref="A24:A29"/>
    <mergeCell ref="A31:A36"/>
    <mergeCell ref="A38:A43"/>
  </mergeCells>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53"/>
  <sheetViews>
    <sheetView workbookViewId="0">
      <pane xSplit="2" ySplit="2" topLeftCell="C12" activePane="bottomRight" state="frozen"/>
      <selection pane="topRight" activeCell="C1" sqref="C1"/>
      <selection pane="bottomLeft" activeCell="A3" sqref="A3"/>
      <selection pane="bottomRight" activeCell="D13" sqref="D13"/>
    </sheetView>
  </sheetViews>
  <sheetFormatPr defaultColWidth="9" defaultRowHeight="12.75"/>
  <cols>
    <col min="1" max="1" width="35.5" style="28" customWidth="1"/>
    <col min="2" max="2" width="19.1640625" bestFit="1" customWidth="1"/>
    <col min="3" max="3" width="15.6640625" style="1" bestFit="1" customWidth="1"/>
    <col min="4" max="4" width="16.6640625" style="3" bestFit="1" customWidth="1"/>
    <col min="5" max="5" width="13.5" style="1" bestFit="1" customWidth="1"/>
    <col min="6" max="6" width="14.5" style="3" bestFit="1" customWidth="1"/>
    <col min="7" max="7" width="14.1640625" style="3" bestFit="1" customWidth="1"/>
    <col min="8" max="8" width="16.1640625" style="3" bestFit="1" customWidth="1"/>
    <col min="9" max="9" width="31.1640625" style="1" bestFit="1" customWidth="1"/>
    <col min="10" max="10" width="31.83203125" style="1" bestFit="1" customWidth="1"/>
    <col min="11" max="11" width="32.1640625" style="1" bestFit="1" customWidth="1"/>
    <col min="12" max="12" width="36.5" style="1" bestFit="1" customWidth="1"/>
    <col min="13" max="13" width="37.5" style="1" bestFit="1" customWidth="1"/>
    <col min="14" max="14" width="36.6640625" style="1" bestFit="1" customWidth="1"/>
    <col min="15" max="15" width="26.6640625" style="3" bestFit="1" customWidth="1"/>
  </cols>
  <sheetData>
    <row r="1" spans="1:16" ht="30.95" customHeight="1">
      <c r="A1" s="191" t="s">
        <v>422</v>
      </c>
      <c r="B1" s="191"/>
      <c r="C1" s="191"/>
      <c r="D1" s="191"/>
      <c r="E1" s="191"/>
      <c r="F1" s="191"/>
      <c r="G1" s="191"/>
      <c r="H1" s="191"/>
      <c r="I1" s="191"/>
      <c r="J1" s="191"/>
      <c r="K1" s="191"/>
      <c r="L1" s="191"/>
      <c r="M1" s="191"/>
      <c r="N1" s="191"/>
      <c r="O1" s="191"/>
      <c r="P1" s="47"/>
    </row>
    <row r="2" spans="1:16" s="65" customFormat="1">
      <c r="A2" s="19"/>
      <c r="B2" s="19" t="s">
        <v>132</v>
      </c>
      <c r="C2" s="50" t="s">
        <v>274</v>
      </c>
      <c r="D2" s="27" t="s">
        <v>275</v>
      </c>
      <c r="E2" s="50" t="s">
        <v>276</v>
      </c>
      <c r="F2" s="27" t="s">
        <v>277</v>
      </c>
      <c r="G2" s="27" t="s">
        <v>157</v>
      </c>
      <c r="H2" s="27" t="s">
        <v>158</v>
      </c>
      <c r="I2" s="50" t="s">
        <v>279</v>
      </c>
      <c r="J2" s="50" t="s">
        <v>280</v>
      </c>
      <c r="K2" s="50" t="s">
        <v>281</v>
      </c>
      <c r="L2" s="50" t="s">
        <v>283</v>
      </c>
      <c r="M2" s="50" t="s">
        <v>282</v>
      </c>
      <c r="N2" s="50" t="s">
        <v>284</v>
      </c>
      <c r="O2" s="27" t="s">
        <v>285</v>
      </c>
    </row>
    <row r="3" spans="1:16">
      <c r="A3" s="197" t="s">
        <v>286</v>
      </c>
      <c r="B3" s="26" t="s">
        <v>133</v>
      </c>
      <c r="C3" s="53">
        <v>531785</v>
      </c>
      <c r="D3" s="54">
        <v>88.03</v>
      </c>
      <c r="E3" s="53">
        <v>116679</v>
      </c>
      <c r="F3" s="54">
        <v>85.46</v>
      </c>
      <c r="G3" s="54">
        <v>2.57</v>
      </c>
      <c r="H3" s="54">
        <v>0.85</v>
      </c>
      <c r="I3" s="53">
        <v>62876</v>
      </c>
      <c r="J3" s="53">
        <v>18737</v>
      </c>
      <c r="K3" s="53">
        <v>7722</v>
      </c>
      <c r="L3" s="53">
        <v>9888</v>
      </c>
      <c r="M3" s="53">
        <v>9278</v>
      </c>
      <c r="N3" s="53">
        <v>8179</v>
      </c>
      <c r="O3" s="54">
        <v>0.15</v>
      </c>
    </row>
    <row r="4" spans="1:16">
      <c r="A4" s="202"/>
      <c r="B4" s="29" t="s">
        <v>134</v>
      </c>
      <c r="C4" s="39">
        <v>72299</v>
      </c>
      <c r="D4" s="36">
        <v>11.97</v>
      </c>
      <c r="E4" s="39">
        <v>19854</v>
      </c>
      <c r="F4" s="36">
        <v>14.54</v>
      </c>
      <c r="G4" s="36">
        <v>6.8</v>
      </c>
      <c r="H4" s="36">
        <v>5</v>
      </c>
      <c r="I4" s="39">
        <v>11759</v>
      </c>
      <c r="J4" s="39">
        <v>2486</v>
      </c>
      <c r="K4" s="39">
        <v>1144</v>
      </c>
      <c r="L4" s="39">
        <v>1868</v>
      </c>
      <c r="M4" s="39">
        <v>1433</v>
      </c>
      <c r="N4" s="39">
        <v>1163</v>
      </c>
      <c r="O4" s="36">
        <v>0.08</v>
      </c>
    </row>
    <row r="5" spans="1:16">
      <c r="A5" s="202"/>
      <c r="B5" s="29" t="s">
        <v>135</v>
      </c>
      <c r="C5" s="39">
        <v>30077</v>
      </c>
      <c r="D5" s="36">
        <v>4.9800000000000004</v>
      </c>
      <c r="E5" s="39">
        <v>8904</v>
      </c>
      <c r="F5" s="36">
        <v>6.52</v>
      </c>
      <c r="G5" s="36">
        <v>8.23</v>
      </c>
      <c r="H5" s="36">
        <v>5.91</v>
      </c>
      <c r="I5" s="39">
        <v>5425</v>
      </c>
      <c r="J5" s="39">
        <v>1660</v>
      </c>
      <c r="K5" s="39">
        <v>627</v>
      </c>
      <c r="L5" s="39">
        <v>233</v>
      </c>
      <c r="M5" s="39">
        <v>538</v>
      </c>
      <c r="N5" s="39">
        <v>421</v>
      </c>
      <c r="O5" s="36">
        <v>0.06</v>
      </c>
    </row>
    <row r="6" spans="1:16">
      <c r="A6" s="202"/>
      <c r="B6" s="29" t="s">
        <v>136</v>
      </c>
      <c r="C6" s="39">
        <v>15412</v>
      </c>
      <c r="D6" s="36">
        <v>2.5499999999999998</v>
      </c>
      <c r="E6" s="39">
        <v>4907</v>
      </c>
      <c r="F6" s="36">
        <v>3.59</v>
      </c>
      <c r="G6" s="36">
        <v>8.89</v>
      </c>
      <c r="H6" s="36">
        <v>6.91</v>
      </c>
      <c r="I6" s="39">
        <v>3042</v>
      </c>
      <c r="J6" s="39">
        <v>574</v>
      </c>
      <c r="K6" s="39">
        <v>555</v>
      </c>
      <c r="L6" s="39">
        <v>230</v>
      </c>
      <c r="M6" s="39">
        <v>280</v>
      </c>
      <c r="N6" s="39">
        <v>227</v>
      </c>
      <c r="O6" s="36">
        <v>0.04</v>
      </c>
    </row>
    <row r="7" spans="1:16">
      <c r="A7" s="202"/>
      <c r="B7" s="29" t="s">
        <v>137</v>
      </c>
      <c r="C7" s="39">
        <v>12459</v>
      </c>
      <c r="D7" s="36">
        <v>2.06</v>
      </c>
      <c r="E7" s="39">
        <v>4100</v>
      </c>
      <c r="F7" s="36">
        <v>3</v>
      </c>
      <c r="G7" s="36">
        <v>16.53</v>
      </c>
      <c r="H7" s="36">
        <v>9.8800000000000008</v>
      </c>
      <c r="I7" s="39">
        <v>2685</v>
      </c>
      <c r="J7" s="39">
        <v>544</v>
      </c>
      <c r="K7" s="39">
        <v>203</v>
      </c>
      <c r="L7" s="39">
        <v>164</v>
      </c>
      <c r="M7" s="39">
        <v>307</v>
      </c>
      <c r="N7" s="39">
        <v>196</v>
      </c>
      <c r="O7" s="36">
        <v>0.05</v>
      </c>
    </row>
    <row r="8" spans="1:16">
      <c r="A8" s="202"/>
      <c r="B8" s="29" t="s">
        <v>138</v>
      </c>
      <c r="C8" s="39">
        <v>11256</v>
      </c>
      <c r="D8" s="36">
        <v>1.86</v>
      </c>
      <c r="E8" s="39">
        <v>1705</v>
      </c>
      <c r="F8" s="36">
        <v>1.25</v>
      </c>
      <c r="G8" s="36">
        <v>9.5500000000000007</v>
      </c>
      <c r="H8" s="36">
        <v>11.16</v>
      </c>
      <c r="I8" s="39">
        <v>1030</v>
      </c>
      <c r="J8" s="39">
        <v>216</v>
      </c>
      <c r="K8" s="39">
        <v>61</v>
      </c>
      <c r="L8" s="39">
        <v>68</v>
      </c>
      <c r="M8" s="39">
        <v>101</v>
      </c>
      <c r="N8" s="39">
        <v>229</v>
      </c>
      <c r="O8" s="36">
        <v>0.02</v>
      </c>
    </row>
    <row r="9" spans="1:16">
      <c r="A9" s="29"/>
      <c r="B9" s="29"/>
      <c r="C9" s="39"/>
      <c r="D9" s="36"/>
      <c r="E9" s="39"/>
      <c r="F9" s="36"/>
      <c r="G9" s="36"/>
      <c r="H9" s="36"/>
      <c r="I9" s="39"/>
      <c r="J9" s="39"/>
      <c r="K9" s="39"/>
      <c r="L9" s="39"/>
      <c r="M9" s="39"/>
      <c r="N9" s="39"/>
      <c r="O9" s="36"/>
    </row>
    <row r="10" spans="1:16">
      <c r="A10" s="217" t="s">
        <v>287</v>
      </c>
      <c r="B10" s="29" t="s">
        <v>133</v>
      </c>
      <c r="C10" s="39">
        <v>330903</v>
      </c>
      <c r="D10" s="36">
        <v>90.65</v>
      </c>
      <c r="E10" s="39">
        <v>97865</v>
      </c>
      <c r="F10" s="36">
        <v>85.88</v>
      </c>
      <c r="G10" s="36">
        <v>33.97</v>
      </c>
      <c r="H10" s="36">
        <v>10</v>
      </c>
      <c r="I10" s="39">
        <v>53616</v>
      </c>
      <c r="J10" s="39">
        <v>16184</v>
      </c>
      <c r="K10" s="39">
        <v>7999</v>
      </c>
      <c r="L10" s="39">
        <v>7739</v>
      </c>
      <c r="M10" s="39">
        <v>7024</v>
      </c>
      <c r="N10" s="39">
        <v>5303</v>
      </c>
      <c r="O10" s="36">
        <v>1.75</v>
      </c>
    </row>
    <row r="11" spans="1:16">
      <c r="A11" s="217"/>
      <c r="B11" s="29" t="s">
        <v>134</v>
      </c>
      <c r="C11" s="39">
        <v>34145</v>
      </c>
      <c r="D11" s="36">
        <v>9.35</v>
      </c>
      <c r="E11" s="39">
        <v>16093</v>
      </c>
      <c r="F11" s="36">
        <v>14.12</v>
      </c>
      <c r="G11" s="36">
        <v>88.06</v>
      </c>
      <c r="H11" s="36">
        <v>30</v>
      </c>
      <c r="I11" s="39">
        <v>10915</v>
      </c>
      <c r="J11" s="39">
        <v>2155</v>
      </c>
      <c r="K11" s="39">
        <v>1008</v>
      </c>
      <c r="L11" s="39">
        <v>870</v>
      </c>
      <c r="M11" s="39">
        <v>880</v>
      </c>
      <c r="N11" s="39">
        <v>266</v>
      </c>
      <c r="O11" s="36">
        <v>0.94</v>
      </c>
    </row>
    <row r="12" spans="1:16">
      <c r="A12" s="217"/>
      <c r="B12" s="29" t="s">
        <v>135</v>
      </c>
      <c r="C12" s="39">
        <v>14409</v>
      </c>
      <c r="D12" s="36">
        <v>3.95</v>
      </c>
      <c r="E12" s="39">
        <v>7711</v>
      </c>
      <c r="F12" s="36">
        <v>6.77</v>
      </c>
      <c r="G12" s="36">
        <v>-81.92</v>
      </c>
      <c r="H12" s="36">
        <v>15</v>
      </c>
      <c r="I12" s="39">
        <v>5319</v>
      </c>
      <c r="J12" s="39">
        <v>1040</v>
      </c>
      <c r="K12" s="39">
        <v>474</v>
      </c>
      <c r="L12" s="39">
        <v>408</v>
      </c>
      <c r="M12" s="39">
        <v>440</v>
      </c>
      <c r="N12" s="39">
        <v>30</v>
      </c>
      <c r="O12" s="36">
        <v>-0.51</v>
      </c>
    </row>
    <row r="13" spans="1:16">
      <c r="A13" s="217"/>
      <c r="B13" s="29" t="s">
        <v>136</v>
      </c>
      <c r="C13" s="39">
        <v>6786</v>
      </c>
      <c r="D13" s="36">
        <v>1.86</v>
      </c>
      <c r="E13" s="39">
        <v>4183</v>
      </c>
      <c r="F13" s="36">
        <v>3.67</v>
      </c>
      <c r="G13" s="36">
        <v>287.10000000000002</v>
      </c>
      <c r="H13" s="36">
        <v>10</v>
      </c>
      <c r="I13" s="39">
        <v>3011</v>
      </c>
      <c r="J13" s="39">
        <v>447</v>
      </c>
      <c r="K13" s="39">
        <v>396</v>
      </c>
      <c r="L13" s="39">
        <v>226</v>
      </c>
      <c r="M13" s="39">
        <v>102</v>
      </c>
      <c r="N13" s="39">
        <v>1</v>
      </c>
      <c r="O13" s="36">
        <v>1.38</v>
      </c>
    </row>
    <row r="14" spans="1:16">
      <c r="A14" s="217"/>
      <c r="B14" s="29" t="s">
        <v>137</v>
      </c>
      <c r="C14" s="39">
        <v>5463</v>
      </c>
      <c r="D14" s="36">
        <v>1.5</v>
      </c>
      <c r="E14" s="39">
        <v>3526</v>
      </c>
      <c r="F14" s="36">
        <v>3.09</v>
      </c>
      <c r="G14" s="36">
        <v>52.67</v>
      </c>
      <c r="H14" s="36">
        <v>105</v>
      </c>
      <c r="I14" s="39">
        <v>2629</v>
      </c>
      <c r="J14" s="39">
        <v>433</v>
      </c>
      <c r="K14" s="39">
        <v>326</v>
      </c>
      <c r="L14" s="39">
        <v>61</v>
      </c>
      <c r="M14" s="39">
        <v>56</v>
      </c>
      <c r="N14" s="39">
        <v>21</v>
      </c>
      <c r="O14" s="36">
        <v>-0.11</v>
      </c>
    </row>
    <row r="15" spans="1:16">
      <c r="A15" s="217"/>
      <c r="B15" s="29" t="s">
        <v>138</v>
      </c>
      <c r="C15" s="39">
        <v>1936</v>
      </c>
      <c r="D15" s="36">
        <v>0.53</v>
      </c>
      <c r="E15" s="39">
        <v>1371</v>
      </c>
      <c r="F15" s="36">
        <v>1.2</v>
      </c>
      <c r="G15" s="36">
        <v>249.52</v>
      </c>
      <c r="H15" s="36">
        <v>167.5</v>
      </c>
      <c r="I15" s="39">
        <v>1170</v>
      </c>
      <c r="J15" s="39">
        <v>36</v>
      </c>
      <c r="K15" s="39">
        <v>70</v>
      </c>
      <c r="L15" s="39">
        <v>59</v>
      </c>
      <c r="M15" s="39">
        <v>35</v>
      </c>
      <c r="N15" s="39">
        <v>0</v>
      </c>
      <c r="O15" s="36">
        <v>0.45</v>
      </c>
    </row>
    <row r="16" spans="1:16">
      <c r="A16" s="29"/>
      <c r="B16" s="29"/>
      <c r="C16" s="39"/>
      <c r="D16" s="36"/>
      <c r="E16" s="39"/>
      <c r="F16" s="36"/>
      <c r="G16" s="36"/>
      <c r="H16" s="36"/>
      <c r="I16" s="39"/>
      <c r="J16" s="39"/>
      <c r="K16" s="39"/>
      <c r="L16" s="39"/>
      <c r="M16" s="39"/>
      <c r="N16" s="39"/>
      <c r="O16" s="36"/>
    </row>
    <row r="17" spans="1:22">
      <c r="A17" s="217" t="s">
        <v>288</v>
      </c>
      <c r="B17" s="29" t="s">
        <v>133</v>
      </c>
      <c r="C17" s="39">
        <v>1173192</v>
      </c>
      <c r="D17" s="36">
        <v>94.09</v>
      </c>
      <c r="E17" s="39">
        <v>356808</v>
      </c>
      <c r="F17" s="36">
        <v>91.44</v>
      </c>
      <c r="G17" s="36">
        <v>9.9600000000000009</v>
      </c>
      <c r="H17" s="36">
        <v>4.88</v>
      </c>
      <c r="I17" s="39">
        <v>206838</v>
      </c>
      <c r="J17" s="39">
        <v>56420</v>
      </c>
      <c r="K17" s="39">
        <v>26726</v>
      </c>
      <c r="L17" s="39">
        <v>24874</v>
      </c>
      <c r="M17" s="39">
        <v>24380</v>
      </c>
      <c r="N17" s="39">
        <v>17569</v>
      </c>
      <c r="O17" s="36">
        <v>1.07</v>
      </c>
    </row>
    <row r="18" spans="1:22">
      <c r="A18" s="217"/>
      <c r="B18" s="29" t="s">
        <v>134</v>
      </c>
      <c r="C18" s="39">
        <v>73727</v>
      </c>
      <c r="D18" s="36">
        <v>5.91</v>
      </c>
      <c r="E18" s="39">
        <v>33418</v>
      </c>
      <c r="F18" s="36">
        <v>8.56</v>
      </c>
      <c r="G18" s="36">
        <v>121.14</v>
      </c>
      <c r="H18" s="36">
        <v>19.940000000000001</v>
      </c>
      <c r="I18" s="39">
        <v>22230</v>
      </c>
      <c r="J18" s="39">
        <v>4724</v>
      </c>
      <c r="K18" s="39">
        <v>2352</v>
      </c>
      <c r="L18" s="39">
        <v>2052</v>
      </c>
      <c r="M18" s="39">
        <v>1227</v>
      </c>
      <c r="N18" s="39">
        <v>833</v>
      </c>
      <c r="O18" s="36">
        <v>1.32</v>
      </c>
    </row>
    <row r="19" spans="1:22">
      <c r="A19" s="217"/>
      <c r="B19" s="29" t="s">
        <v>135</v>
      </c>
      <c r="C19" s="39">
        <v>24155</v>
      </c>
      <c r="D19" s="36">
        <v>1.94</v>
      </c>
      <c r="E19" s="39">
        <v>13366</v>
      </c>
      <c r="F19" s="36">
        <v>3.43</v>
      </c>
      <c r="G19" s="36">
        <v>225.48</v>
      </c>
      <c r="H19" s="36">
        <v>38.5</v>
      </c>
      <c r="I19" s="39">
        <v>9232</v>
      </c>
      <c r="J19" s="39">
        <v>1825</v>
      </c>
      <c r="K19" s="39">
        <v>1090</v>
      </c>
      <c r="L19" s="39">
        <v>729</v>
      </c>
      <c r="M19" s="39">
        <v>372</v>
      </c>
      <c r="N19" s="39">
        <v>118</v>
      </c>
      <c r="O19" s="36">
        <v>1.45</v>
      </c>
    </row>
    <row r="20" spans="1:22">
      <c r="A20" s="217"/>
      <c r="B20" s="29" t="s">
        <v>136</v>
      </c>
      <c r="C20" s="39">
        <v>11753</v>
      </c>
      <c r="D20" s="36">
        <v>0.94</v>
      </c>
      <c r="E20" s="39">
        <v>7363</v>
      </c>
      <c r="F20" s="36">
        <v>1.89</v>
      </c>
      <c r="G20" s="36">
        <v>160.91</v>
      </c>
      <c r="H20" s="36">
        <v>59.9</v>
      </c>
      <c r="I20" s="39">
        <v>5268</v>
      </c>
      <c r="J20" s="39">
        <v>1142</v>
      </c>
      <c r="K20" s="39">
        <v>522</v>
      </c>
      <c r="L20" s="39">
        <v>233</v>
      </c>
      <c r="M20" s="39">
        <v>185</v>
      </c>
      <c r="N20" s="39">
        <v>12</v>
      </c>
      <c r="O20" s="36">
        <v>0.78</v>
      </c>
    </row>
    <row r="21" spans="1:22">
      <c r="A21" s="217"/>
      <c r="B21" s="29" t="s">
        <v>137</v>
      </c>
      <c r="C21" s="39">
        <v>8469</v>
      </c>
      <c r="D21" s="36">
        <v>0.68</v>
      </c>
      <c r="E21" s="39">
        <v>4945</v>
      </c>
      <c r="F21" s="36">
        <v>1.27</v>
      </c>
      <c r="G21" s="36">
        <v>-156.84</v>
      </c>
      <c r="H21" s="36">
        <v>43</v>
      </c>
      <c r="I21" s="39">
        <v>3356</v>
      </c>
      <c r="J21" s="39">
        <v>958</v>
      </c>
      <c r="K21" s="39">
        <v>316</v>
      </c>
      <c r="L21" s="39">
        <v>56</v>
      </c>
      <c r="M21" s="39">
        <v>259</v>
      </c>
      <c r="N21" s="39">
        <v>0</v>
      </c>
      <c r="O21" s="36">
        <v>-0.45</v>
      </c>
    </row>
    <row r="22" spans="1:22">
      <c r="A22" s="217"/>
      <c r="B22" s="29" t="s">
        <v>138</v>
      </c>
      <c r="C22" s="39">
        <v>3461</v>
      </c>
      <c r="D22" s="36">
        <v>0.28000000000000003</v>
      </c>
      <c r="E22" s="39">
        <v>1669</v>
      </c>
      <c r="F22" s="36">
        <v>0.43</v>
      </c>
      <c r="G22" s="36">
        <v>18.37</v>
      </c>
      <c r="H22" s="36">
        <v>50.04</v>
      </c>
      <c r="I22" s="39">
        <v>1109</v>
      </c>
      <c r="J22" s="39">
        <v>189</v>
      </c>
      <c r="K22" s="39">
        <v>217</v>
      </c>
      <c r="L22" s="39">
        <v>51</v>
      </c>
      <c r="M22" s="39">
        <v>56</v>
      </c>
      <c r="N22" s="39">
        <v>47</v>
      </c>
      <c r="O22" s="36">
        <v>0.02</v>
      </c>
    </row>
    <row r="23" spans="1:22">
      <c r="A23" s="29"/>
      <c r="B23" s="29"/>
      <c r="C23" s="39"/>
      <c r="D23" s="36"/>
      <c r="E23" s="39"/>
      <c r="F23" s="36"/>
      <c r="G23" s="36"/>
      <c r="H23" s="36"/>
      <c r="I23" s="39"/>
      <c r="J23" s="39"/>
      <c r="K23" s="39"/>
      <c r="L23" s="39"/>
      <c r="M23" s="39"/>
      <c r="N23" s="39"/>
      <c r="O23" s="36"/>
    </row>
    <row r="24" spans="1:22">
      <c r="A24" s="217" t="s">
        <v>289</v>
      </c>
      <c r="B24" s="29" t="s">
        <v>133</v>
      </c>
      <c r="C24" s="39">
        <v>5447971</v>
      </c>
      <c r="D24" s="36">
        <v>89.54</v>
      </c>
      <c r="E24" s="39">
        <v>798739</v>
      </c>
      <c r="F24" s="36">
        <v>79.81</v>
      </c>
      <c r="G24" s="36">
        <v>11.92</v>
      </c>
      <c r="H24" s="36">
        <v>5.84</v>
      </c>
      <c r="I24" s="39">
        <v>331846</v>
      </c>
      <c r="J24" s="39">
        <v>115810</v>
      </c>
      <c r="K24" s="39">
        <v>72343</v>
      </c>
      <c r="L24" s="39">
        <v>74822</v>
      </c>
      <c r="M24" s="39">
        <v>91502</v>
      </c>
      <c r="N24" s="39">
        <v>112417</v>
      </c>
      <c r="O24" s="36">
        <v>0.76</v>
      </c>
    </row>
    <row r="25" spans="1:22">
      <c r="A25" s="217"/>
      <c r="B25" s="29" t="s">
        <v>134</v>
      </c>
      <c r="C25" s="39">
        <v>636177</v>
      </c>
      <c r="D25" s="36">
        <v>10.46</v>
      </c>
      <c r="E25" s="39">
        <v>202034</v>
      </c>
      <c r="F25" s="36">
        <v>20.190000000000001</v>
      </c>
      <c r="G25" s="36">
        <v>20.49</v>
      </c>
      <c r="H25" s="36">
        <v>20</v>
      </c>
      <c r="I25" s="39">
        <v>104076</v>
      </c>
      <c r="J25" s="39">
        <v>35229</v>
      </c>
      <c r="K25" s="39">
        <v>18697</v>
      </c>
      <c r="L25" s="39">
        <v>17783</v>
      </c>
      <c r="M25" s="39">
        <v>17354</v>
      </c>
      <c r="N25" s="39">
        <v>8894</v>
      </c>
      <c r="O25" s="36">
        <v>0.23</v>
      </c>
    </row>
    <row r="26" spans="1:22">
      <c r="A26" s="217"/>
      <c r="B26" s="29" t="s">
        <v>135</v>
      </c>
      <c r="C26" s="39">
        <v>273582</v>
      </c>
      <c r="D26" s="36">
        <v>4.5</v>
      </c>
      <c r="E26" s="39">
        <v>117103</v>
      </c>
      <c r="F26" s="36">
        <v>11.7</v>
      </c>
      <c r="G26" s="36">
        <v>33.42</v>
      </c>
      <c r="H26" s="36">
        <v>25</v>
      </c>
      <c r="I26" s="39">
        <v>71729</v>
      </c>
      <c r="J26" s="39">
        <v>18865</v>
      </c>
      <c r="K26" s="39">
        <v>9231</v>
      </c>
      <c r="L26" s="39">
        <v>7886</v>
      </c>
      <c r="M26" s="39">
        <v>7022</v>
      </c>
      <c r="N26" s="39">
        <v>2370</v>
      </c>
      <c r="O26" s="36">
        <v>0.21</v>
      </c>
    </row>
    <row r="27" spans="1:22">
      <c r="A27" s="217"/>
      <c r="B27" s="29" t="s">
        <v>136</v>
      </c>
      <c r="C27" s="39">
        <v>141898</v>
      </c>
      <c r="D27" s="36">
        <v>2.33</v>
      </c>
      <c r="E27" s="39">
        <v>73598</v>
      </c>
      <c r="F27" s="36">
        <v>7.35</v>
      </c>
      <c r="G27" s="36">
        <v>-37.36</v>
      </c>
      <c r="H27" s="36">
        <v>27.59</v>
      </c>
      <c r="I27" s="39">
        <v>49000</v>
      </c>
      <c r="J27" s="39">
        <v>11896</v>
      </c>
      <c r="K27" s="39">
        <v>4449</v>
      </c>
      <c r="L27" s="39">
        <v>4554</v>
      </c>
      <c r="M27" s="39">
        <v>2985</v>
      </c>
      <c r="N27" s="39">
        <v>714</v>
      </c>
      <c r="O27" s="36">
        <v>-0.16</v>
      </c>
    </row>
    <row r="28" spans="1:22">
      <c r="A28" s="217"/>
      <c r="B28" s="29" t="s">
        <v>137</v>
      </c>
      <c r="C28" s="39">
        <v>109101</v>
      </c>
      <c r="D28" s="36">
        <v>1.79</v>
      </c>
      <c r="E28" s="39">
        <v>54759</v>
      </c>
      <c r="F28" s="36">
        <v>5.47</v>
      </c>
      <c r="G28" s="36">
        <v>-6.48</v>
      </c>
      <c r="H28" s="36">
        <v>24.05</v>
      </c>
      <c r="I28" s="39">
        <v>35210</v>
      </c>
      <c r="J28" s="39">
        <v>9775</v>
      </c>
      <c r="K28" s="39">
        <v>3639</v>
      </c>
      <c r="L28" s="39">
        <v>3160</v>
      </c>
      <c r="M28" s="39">
        <v>2295</v>
      </c>
      <c r="N28" s="39">
        <v>680</v>
      </c>
      <c r="O28" s="36">
        <v>-0.03</v>
      </c>
      <c r="V28" s="4"/>
    </row>
    <row r="29" spans="1:22">
      <c r="A29" s="217"/>
      <c r="B29" s="29" t="s">
        <v>138</v>
      </c>
      <c r="C29" s="39">
        <v>42194</v>
      </c>
      <c r="D29" s="36">
        <v>0.69</v>
      </c>
      <c r="E29" s="39">
        <v>23918</v>
      </c>
      <c r="F29" s="36">
        <v>2.39</v>
      </c>
      <c r="G29" s="36">
        <v>70.47</v>
      </c>
      <c r="H29" s="36">
        <v>37</v>
      </c>
      <c r="I29" s="39">
        <v>16606</v>
      </c>
      <c r="J29" s="39">
        <v>3870</v>
      </c>
      <c r="K29" s="39">
        <v>1330</v>
      </c>
      <c r="L29" s="39">
        <v>1215</v>
      </c>
      <c r="M29" s="39">
        <v>712</v>
      </c>
      <c r="N29" s="39">
        <v>185</v>
      </c>
      <c r="O29" s="36">
        <v>0.15</v>
      </c>
    </row>
    <row r="30" spans="1:22">
      <c r="A30" s="29"/>
      <c r="B30" s="29"/>
      <c r="C30" s="39"/>
      <c r="D30" s="36"/>
      <c r="E30" s="39"/>
      <c r="F30" s="36"/>
      <c r="G30" s="36"/>
      <c r="H30" s="36"/>
      <c r="I30" s="39"/>
      <c r="J30" s="39"/>
      <c r="K30" s="39"/>
      <c r="L30" s="39"/>
      <c r="M30" s="39"/>
      <c r="N30" s="39"/>
      <c r="O30" s="36"/>
    </row>
    <row r="31" spans="1:22">
      <c r="A31" s="217" t="s">
        <v>290</v>
      </c>
      <c r="B31" s="29" t="s">
        <v>133</v>
      </c>
      <c r="C31" s="39">
        <v>115218</v>
      </c>
      <c r="D31" s="36">
        <v>84.31</v>
      </c>
      <c r="E31" s="39">
        <v>27660</v>
      </c>
      <c r="F31" s="36">
        <v>76.39</v>
      </c>
      <c r="G31" s="36">
        <v>10.039999999999999</v>
      </c>
      <c r="H31" s="36">
        <v>1.43</v>
      </c>
      <c r="I31" s="39">
        <v>13166</v>
      </c>
      <c r="J31" s="39">
        <v>4877</v>
      </c>
      <c r="K31" s="39">
        <v>2423</v>
      </c>
      <c r="L31" s="39">
        <v>2687</v>
      </c>
      <c r="M31" s="39">
        <v>2742</v>
      </c>
      <c r="N31" s="39">
        <v>1765</v>
      </c>
      <c r="O31" s="36">
        <v>0.72</v>
      </c>
    </row>
    <row r="32" spans="1:22">
      <c r="A32" s="217"/>
      <c r="B32" s="29" t="s">
        <v>134</v>
      </c>
      <c r="C32" s="39">
        <v>21440</v>
      </c>
      <c r="D32" s="36">
        <v>15.69</v>
      </c>
      <c r="E32" s="39">
        <v>8547</v>
      </c>
      <c r="F32" s="36">
        <v>23.61</v>
      </c>
      <c r="G32" s="36">
        <v>20.53</v>
      </c>
      <c r="H32" s="36">
        <v>1.41</v>
      </c>
      <c r="I32" s="39">
        <v>4772</v>
      </c>
      <c r="J32" s="39">
        <v>1773</v>
      </c>
      <c r="K32" s="39">
        <v>555</v>
      </c>
      <c r="L32" s="39">
        <v>697</v>
      </c>
      <c r="M32" s="39">
        <v>547</v>
      </c>
      <c r="N32" s="39">
        <v>202</v>
      </c>
      <c r="O32" s="36">
        <v>0.22</v>
      </c>
    </row>
    <row r="33" spans="1:15">
      <c r="A33" s="217"/>
      <c r="B33" s="29" t="s">
        <v>135</v>
      </c>
      <c r="C33" s="39">
        <v>9341</v>
      </c>
      <c r="D33" s="36">
        <v>6.84</v>
      </c>
      <c r="E33" s="39">
        <v>4782</v>
      </c>
      <c r="F33" s="36">
        <v>13.21</v>
      </c>
      <c r="G33" s="36">
        <v>37.409999999999997</v>
      </c>
      <c r="H33" s="36">
        <v>4.55</v>
      </c>
      <c r="I33" s="39">
        <v>3632</v>
      </c>
      <c r="J33" s="39">
        <v>444</v>
      </c>
      <c r="K33" s="39">
        <v>285</v>
      </c>
      <c r="L33" s="39">
        <v>240</v>
      </c>
      <c r="M33" s="39">
        <v>92</v>
      </c>
      <c r="N33" s="39">
        <v>89</v>
      </c>
      <c r="O33" s="36">
        <v>0.24</v>
      </c>
    </row>
    <row r="34" spans="1:15">
      <c r="A34" s="217"/>
      <c r="B34" s="29" t="s">
        <v>136</v>
      </c>
      <c r="C34" s="39">
        <v>4567</v>
      </c>
      <c r="D34" s="36">
        <v>3.34</v>
      </c>
      <c r="E34" s="39">
        <v>2305</v>
      </c>
      <c r="F34" s="36">
        <v>6.37</v>
      </c>
      <c r="G34" s="36">
        <v>13.28</v>
      </c>
      <c r="H34" s="36">
        <v>3.55</v>
      </c>
      <c r="I34" s="39">
        <v>1621</v>
      </c>
      <c r="J34" s="39">
        <v>332</v>
      </c>
      <c r="K34" s="39">
        <v>102</v>
      </c>
      <c r="L34" s="39">
        <v>122</v>
      </c>
      <c r="M34" s="39">
        <v>103</v>
      </c>
      <c r="N34" s="39">
        <v>26</v>
      </c>
      <c r="O34" s="36">
        <v>0.06</v>
      </c>
    </row>
    <row r="35" spans="1:15">
      <c r="A35" s="217"/>
      <c r="B35" s="29" t="s">
        <v>137</v>
      </c>
      <c r="C35" s="39">
        <v>4042</v>
      </c>
      <c r="D35" s="36">
        <v>2.96</v>
      </c>
      <c r="E35" s="39">
        <v>1847</v>
      </c>
      <c r="F35" s="36">
        <v>5.0999999999999996</v>
      </c>
      <c r="G35" s="36">
        <v>49.53</v>
      </c>
      <c r="H35" s="36">
        <v>5.55</v>
      </c>
      <c r="I35" s="39">
        <v>1350</v>
      </c>
      <c r="J35" s="39">
        <v>220</v>
      </c>
      <c r="K35" s="39">
        <v>100</v>
      </c>
      <c r="L35" s="39">
        <v>50</v>
      </c>
      <c r="M35" s="39">
        <v>49</v>
      </c>
      <c r="N35" s="39">
        <v>78</v>
      </c>
      <c r="O35" s="36">
        <v>0.16</v>
      </c>
    </row>
    <row r="36" spans="1:15">
      <c r="A36" s="217"/>
      <c r="B36" s="29" t="s">
        <v>138</v>
      </c>
      <c r="C36" s="39">
        <v>3235</v>
      </c>
      <c r="D36" s="36">
        <v>2.37</v>
      </c>
      <c r="E36" s="39">
        <v>1083</v>
      </c>
      <c r="F36" s="36">
        <v>2.99</v>
      </c>
      <c r="G36" s="36">
        <v>67.44</v>
      </c>
      <c r="H36" s="36">
        <v>10.37</v>
      </c>
      <c r="I36" s="39">
        <v>628</v>
      </c>
      <c r="J36" s="39">
        <v>117</v>
      </c>
      <c r="K36" s="39">
        <v>148</v>
      </c>
      <c r="L36" s="39">
        <v>98</v>
      </c>
      <c r="M36" s="39">
        <v>19</v>
      </c>
      <c r="N36" s="39">
        <v>73</v>
      </c>
      <c r="O36" s="36">
        <v>0.15</v>
      </c>
    </row>
    <row r="37" spans="1:15">
      <c r="A37" s="29"/>
      <c r="B37" s="29"/>
      <c r="C37" s="39"/>
      <c r="D37" s="36"/>
      <c r="E37" s="39"/>
      <c r="F37" s="36"/>
      <c r="G37" s="36"/>
      <c r="H37" s="36"/>
      <c r="I37" s="39"/>
      <c r="J37" s="39"/>
      <c r="K37" s="39"/>
      <c r="L37" s="39"/>
      <c r="M37" s="39"/>
      <c r="N37" s="39"/>
      <c r="O37" s="36"/>
    </row>
    <row r="38" spans="1:15">
      <c r="A38" s="217" t="s">
        <v>291</v>
      </c>
      <c r="B38" s="29" t="s">
        <v>133</v>
      </c>
      <c r="C38" s="39">
        <v>478417</v>
      </c>
      <c r="D38" s="36">
        <v>97.45</v>
      </c>
      <c r="E38" s="39">
        <v>46511</v>
      </c>
      <c r="F38" s="36">
        <v>91.14</v>
      </c>
      <c r="G38" s="36">
        <v>1.59</v>
      </c>
      <c r="H38" s="36">
        <v>0.8</v>
      </c>
      <c r="I38" s="39">
        <v>13958</v>
      </c>
      <c r="J38" s="39">
        <v>7349</v>
      </c>
      <c r="K38" s="39">
        <v>4743</v>
      </c>
      <c r="L38" s="39">
        <v>5683</v>
      </c>
      <c r="M38" s="39">
        <v>6764</v>
      </c>
      <c r="N38" s="39">
        <v>8014</v>
      </c>
      <c r="O38" s="36">
        <v>0.11</v>
      </c>
    </row>
    <row r="39" spans="1:15">
      <c r="A39" s="217"/>
      <c r="B39" s="29" t="s">
        <v>134</v>
      </c>
      <c r="C39" s="39">
        <v>12522</v>
      </c>
      <c r="D39" s="36">
        <v>2.5499999999999998</v>
      </c>
      <c r="E39" s="39">
        <v>4522</v>
      </c>
      <c r="F39" s="36">
        <v>8.86</v>
      </c>
      <c r="G39" s="36">
        <v>10.61</v>
      </c>
      <c r="H39" s="36">
        <v>5.0599999999999996</v>
      </c>
      <c r="I39" s="39">
        <v>2506</v>
      </c>
      <c r="J39" s="39">
        <v>1074</v>
      </c>
      <c r="K39" s="39">
        <v>274</v>
      </c>
      <c r="L39" s="39">
        <v>230</v>
      </c>
      <c r="M39" s="39">
        <v>301</v>
      </c>
      <c r="N39" s="39">
        <v>137</v>
      </c>
      <c r="O39" s="36">
        <v>0.11</v>
      </c>
    </row>
    <row r="40" spans="1:15">
      <c r="A40" s="217"/>
      <c r="B40" s="29" t="s">
        <v>135</v>
      </c>
      <c r="C40" s="39">
        <v>3969</v>
      </c>
      <c r="D40" s="36">
        <v>0.81</v>
      </c>
      <c r="E40" s="39">
        <v>2049</v>
      </c>
      <c r="F40" s="36">
        <v>4.0199999999999996</v>
      </c>
      <c r="G40" s="36">
        <v>10.29</v>
      </c>
      <c r="H40" s="36">
        <v>7.12</v>
      </c>
      <c r="I40" s="39">
        <v>1450</v>
      </c>
      <c r="J40" s="39">
        <v>358</v>
      </c>
      <c r="K40" s="39">
        <v>75</v>
      </c>
      <c r="L40" s="39">
        <v>46</v>
      </c>
      <c r="M40" s="39">
        <v>92</v>
      </c>
      <c r="N40" s="39">
        <v>27</v>
      </c>
      <c r="O40" s="36">
        <v>0.05</v>
      </c>
    </row>
    <row r="41" spans="1:15">
      <c r="A41" s="217"/>
      <c r="B41" s="29" t="s">
        <v>136</v>
      </c>
      <c r="C41" s="39">
        <v>2214</v>
      </c>
      <c r="D41" s="36">
        <v>0.45</v>
      </c>
      <c r="E41" s="39">
        <v>1211</v>
      </c>
      <c r="F41" s="36">
        <v>2.37</v>
      </c>
      <c r="G41" s="36">
        <v>38.74</v>
      </c>
      <c r="H41" s="36">
        <v>11.58</v>
      </c>
      <c r="I41" s="39">
        <v>1008</v>
      </c>
      <c r="J41" s="39">
        <v>51</v>
      </c>
      <c r="K41" s="39">
        <v>32</v>
      </c>
      <c r="L41" s="39">
        <v>41</v>
      </c>
      <c r="M41" s="39">
        <v>65</v>
      </c>
      <c r="N41" s="39">
        <v>14</v>
      </c>
      <c r="O41" s="36">
        <v>0.18</v>
      </c>
    </row>
    <row r="42" spans="1:15">
      <c r="A42" s="217"/>
      <c r="B42" s="29" t="s">
        <v>137</v>
      </c>
      <c r="C42" s="39">
        <v>909</v>
      </c>
      <c r="D42" s="36">
        <v>0.19</v>
      </c>
      <c r="E42" s="39">
        <v>406</v>
      </c>
      <c r="F42" s="36">
        <v>0.8</v>
      </c>
      <c r="G42" s="36">
        <v>-61.23</v>
      </c>
      <c r="H42" s="36">
        <v>11.25</v>
      </c>
      <c r="I42" s="39">
        <v>210</v>
      </c>
      <c r="J42" s="39">
        <v>90</v>
      </c>
      <c r="K42" s="39">
        <v>28</v>
      </c>
      <c r="L42" s="39">
        <v>51</v>
      </c>
      <c r="M42" s="39">
        <v>23</v>
      </c>
      <c r="N42" s="39">
        <v>5</v>
      </c>
      <c r="O42" s="36">
        <v>-0.18</v>
      </c>
    </row>
    <row r="43" spans="1:15">
      <c r="A43" s="217"/>
      <c r="B43" s="29" t="s">
        <v>138</v>
      </c>
      <c r="C43" s="39">
        <v>225</v>
      </c>
      <c r="D43" s="36">
        <v>0.05</v>
      </c>
      <c r="E43" s="39">
        <v>93</v>
      </c>
      <c r="F43" s="36">
        <v>0.18</v>
      </c>
      <c r="G43" s="36">
        <v>266.66000000000003</v>
      </c>
      <c r="H43" s="36">
        <v>96.77</v>
      </c>
      <c r="I43" s="39">
        <v>61</v>
      </c>
      <c r="J43" s="39">
        <v>9</v>
      </c>
      <c r="K43" s="39">
        <v>9</v>
      </c>
      <c r="L43" s="39">
        <v>5</v>
      </c>
      <c r="M43" s="39">
        <v>5</v>
      </c>
      <c r="N43" s="39">
        <v>5</v>
      </c>
      <c r="O43" s="36">
        <v>0.59</v>
      </c>
    </row>
    <row r="44" spans="1:15">
      <c r="A44" s="29"/>
      <c r="B44" s="29"/>
      <c r="C44" s="39"/>
      <c r="D44" s="36"/>
      <c r="E44" s="39"/>
      <c r="F44" s="36"/>
      <c r="G44" s="36"/>
      <c r="H44" s="36"/>
      <c r="I44" s="39"/>
      <c r="J44" s="39"/>
      <c r="K44" s="39"/>
      <c r="L44" s="39"/>
      <c r="M44" s="39"/>
      <c r="N44" s="39"/>
      <c r="O44" s="36"/>
    </row>
    <row r="45" spans="1:15">
      <c r="A45" s="217" t="s">
        <v>292</v>
      </c>
      <c r="B45" s="29" t="s">
        <v>133</v>
      </c>
      <c r="C45" s="39">
        <v>55416</v>
      </c>
      <c r="D45" s="36">
        <v>96.4</v>
      </c>
      <c r="E45" s="39">
        <v>24389</v>
      </c>
      <c r="F45" s="36">
        <v>96.77</v>
      </c>
      <c r="G45" s="36">
        <v>6.08</v>
      </c>
      <c r="H45" s="36">
        <v>4</v>
      </c>
      <c r="I45" s="39">
        <v>17761</v>
      </c>
      <c r="J45" s="39">
        <v>3106</v>
      </c>
      <c r="K45" s="39">
        <v>1376</v>
      </c>
      <c r="L45" s="39">
        <v>803</v>
      </c>
      <c r="M45" s="39">
        <v>850</v>
      </c>
      <c r="N45" s="39">
        <v>492</v>
      </c>
      <c r="O45" s="36">
        <v>0.54</v>
      </c>
    </row>
    <row r="46" spans="1:15">
      <c r="A46" s="217"/>
      <c r="B46" s="29" t="s">
        <v>134</v>
      </c>
      <c r="C46" s="39">
        <v>2067</v>
      </c>
      <c r="D46" s="36">
        <v>3.6</v>
      </c>
      <c r="E46" s="39">
        <v>814</v>
      </c>
      <c r="F46" s="36">
        <v>3.23</v>
      </c>
      <c r="G46" s="36">
        <v>9.9700000000000006</v>
      </c>
      <c r="H46" s="36">
        <v>11.6</v>
      </c>
      <c r="I46" s="39">
        <v>560</v>
      </c>
      <c r="J46" s="39">
        <v>144</v>
      </c>
      <c r="K46" s="39">
        <v>28</v>
      </c>
      <c r="L46" s="39">
        <v>45</v>
      </c>
      <c r="M46" s="39">
        <v>12</v>
      </c>
      <c r="N46" s="39">
        <v>24</v>
      </c>
      <c r="O46" s="36">
        <v>0.09</v>
      </c>
    </row>
    <row r="47" spans="1:15">
      <c r="A47" s="217"/>
      <c r="B47" s="29" t="s">
        <v>135</v>
      </c>
      <c r="C47" s="39">
        <v>751</v>
      </c>
      <c r="D47" s="36">
        <v>1.31</v>
      </c>
      <c r="E47" s="39">
        <v>222</v>
      </c>
      <c r="F47" s="36">
        <v>0.88</v>
      </c>
      <c r="G47" s="36">
        <v>15.64</v>
      </c>
      <c r="H47" s="36">
        <v>16.2</v>
      </c>
      <c r="I47" s="39">
        <v>181</v>
      </c>
      <c r="J47" s="39">
        <v>5</v>
      </c>
      <c r="K47" s="39">
        <v>13</v>
      </c>
      <c r="L47" s="39">
        <v>0</v>
      </c>
      <c r="M47" s="39">
        <v>0</v>
      </c>
      <c r="N47" s="39">
        <v>24</v>
      </c>
      <c r="O47" s="36">
        <v>0.08</v>
      </c>
    </row>
    <row r="48" spans="1:15">
      <c r="A48" s="217"/>
      <c r="B48" s="29" t="s">
        <v>136</v>
      </c>
      <c r="C48" s="39">
        <v>492</v>
      </c>
      <c r="D48" s="36">
        <v>0.86</v>
      </c>
      <c r="E48" s="39">
        <v>322</v>
      </c>
      <c r="F48" s="36">
        <v>1.28</v>
      </c>
      <c r="G48" s="36">
        <v>-180.41</v>
      </c>
      <c r="H48" s="36">
        <v>15</v>
      </c>
      <c r="I48" s="39">
        <v>246</v>
      </c>
      <c r="J48" s="39">
        <v>28</v>
      </c>
      <c r="K48" s="39">
        <v>24</v>
      </c>
      <c r="L48" s="39">
        <v>24</v>
      </c>
      <c r="M48" s="39">
        <v>0</v>
      </c>
      <c r="N48" s="39">
        <v>0</v>
      </c>
      <c r="O48" s="36">
        <v>-0.89</v>
      </c>
    </row>
    <row r="49" spans="1:15">
      <c r="A49" s="217"/>
      <c r="B49" s="29" t="s">
        <v>137</v>
      </c>
      <c r="C49" s="39">
        <v>30</v>
      </c>
      <c r="D49" s="36">
        <v>0.05</v>
      </c>
      <c r="E49" s="39">
        <v>25</v>
      </c>
      <c r="F49" s="36">
        <v>0.1</v>
      </c>
      <c r="G49" s="36">
        <v>1256.22</v>
      </c>
      <c r="H49" s="36">
        <v>206</v>
      </c>
      <c r="I49" s="39">
        <v>21</v>
      </c>
      <c r="J49" s="39">
        <v>5</v>
      </c>
      <c r="K49" s="39">
        <v>0</v>
      </c>
      <c r="L49" s="39">
        <v>0</v>
      </c>
      <c r="M49" s="39">
        <v>0</v>
      </c>
      <c r="N49" s="39">
        <v>0</v>
      </c>
      <c r="O49" s="36">
        <v>3.92</v>
      </c>
    </row>
    <row r="50" spans="1:15">
      <c r="A50" s="218"/>
      <c r="B50" s="20" t="s">
        <v>138</v>
      </c>
      <c r="C50" s="40">
        <v>141</v>
      </c>
      <c r="D50" s="37">
        <v>0.25</v>
      </c>
      <c r="E50" s="40">
        <v>141</v>
      </c>
      <c r="F50" s="37">
        <v>0.56000000000000005</v>
      </c>
      <c r="G50" s="37">
        <v>-20.11</v>
      </c>
      <c r="H50" s="37">
        <v>11</v>
      </c>
      <c r="I50" s="40">
        <v>141</v>
      </c>
      <c r="J50" s="40">
        <v>0</v>
      </c>
      <c r="K50" s="40">
        <v>0</v>
      </c>
      <c r="L50" s="40">
        <v>0</v>
      </c>
      <c r="M50" s="40">
        <v>0</v>
      </c>
      <c r="N50" s="40">
        <v>0</v>
      </c>
      <c r="O50" s="37">
        <v>0.04</v>
      </c>
    </row>
    <row r="51" spans="1:15">
      <c r="A51" s="193" t="s">
        <v>323</v>
      </c>
      <c r="B51" s="193"/>
    </row>
    <row r="52" spans="1:15">
      <c r="A52" s="158" t="s">
        <v>453</v>
      </c>
      <c r="B52" s="158"/>
    </row>
    <row r="53" spans="1:15">
      <c r="A53" s="158" t="s">
        <v>463</v>
      </c>
      <c r="B53" s="158"/>
    </row>
  </sheetData>
  <mergeCells count="9">
    <mergeCell ref="A45:A50"/>
    <mergeCell ref="A1:O1"/>
    <mergeCell ref="A51:B51"/>
    <mergeCell ref="A3:A8"/>
    <mergeCell ref="A10:A15"/>
    <mergeCell ref="A17:A22"/>
    <mergeCell ref="A24:A29"/>
    <mergeCell ref="A31:A36"/>
    <mergeCell ref="A38:A43"/>
  </mergeCells>
  <pageMargins left="0.7" right="0.7" top="0.75" bottom="0.75" header="0.3" footer="0.3"/>
  <pageSetup paperSize="9" orientation="portrait" horizontalDpi="4294967292"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35"/>
  <sheetViews>
    <sheetView zoomScaleNormal="100" workbookViewId="0">
      <selection activeCell="B20" sqref="B20"/>
    </sheetView>
  </sheetViews>
  <sheetFormatPr defaultColWidth="9" defaultRowHeight="12.75"/>
  <cols>
    <col min="1" max="1" width="27" style="28" bestFit="1" customWidth="1"/>
    <col min="2" max="2" width="12" bestFit="1" customWidth="1"/>
    <col min="3" max="3" width="24.6640625" style="1" bestFit="1" customWidth="1"/>
    <col min="4" max="4" width="18.33203125" style="3" bestFit="1" customWidth="1"/>
    <col min="5" max="5" width="16.1640625" style="1" bestFit="1" customWidth="1"/>
    <col min="6" max="6" width="19" style="3" bestFit="1" customWidth="1"/>
    <col min="7" max="7" width="16.6640625" style="1" bestFit="1" customWidth="1"/>
    <col min="8" max="8" width="21.83203125" style="3" bestFit="1" customWidth="1"/>
    <col min="9" max="9" width="16.6640625" style="1" bestFit="1" customWidth="1"/>
    <col min="10" max="10" width="22.1640625" style="3" bestFit="1" customWidth="1"/>
    <col min="11" max="11" width="11.83203125" style="3" bestFit="1" customWidth="1"/>
    <col min="12" max="12" width="19.83203125" style="3" bestFit="1" customWidth="1"/>
    <col min="13" max="13" width="28.1640625" style="3" bestFit="1" customWidth="1"/>
    <col min="14" max="14" width="27.83203125" style="3" bestFit="1" customWidth="1"/>
  </cols>
  <sheetData>
    <row r="1" spans="1:14" ht="30.95" customHeight="1">
      <c r="A1" s="191" t="s">
        <v>421</v>
      </c>
      <c r="B1" s="191"/>
      <c r="C1" s="191"/>
      <c r="D1" s="191"/>
      <c r="E1" s="191"/>
      <c r="F1" s="191"/>
      <c r="G1" s="191"/>
      <c r="H1" s="191"/>
      <c r="I1" s="191"/>
      <c r="J1" s="191"/>
      <c r="K1" s="191"/>
      <c r="L1" s="191"/>
      <c r="M1" s="191"/>
      <c r="N1" s="191"/>
    </row>
    <row r="2" spans="1:14" s="65" customFormat="1">
      <c r="A2" s="19"/>
      <c r="B2" s="19" t="s">
        <v>171</v>
      </c>
      <c r="C2" s="50" t="s">
        <v>152</v>
      </c>
      <c r="D2" s="27" t="s">
        <v>153</v>
      </c>
      <c r="E2" s="50" t="s">
        <v>156</v>
      </c>
      <c r="F2" s="27" t="s">
        <v>177</v>
      </c>
      <c r="G2" s="50" t="s">
        <v>296</v>
      </c>
      <c r="H2" s="27" t="s">
        <v>297</v>
      </c>
      <c r="I2" s="50" t="s">
        <v>298</v>
      </c>
      <c r="J2" s="27" t="s">
        <v>299</v>
      </c>
      <c r="K2" s="27" t="s">
        <v>112</v>
      </c>
      <c r="L2" s="27" t="s">
        <v>300</v>
      </c>
      <c r="M2" s="140" t="s">
        <v>445</v>
      </c>
      <c r="N2" s="140" t="s">
        <v>228</v>
      </c>
    </row>
    <row r="3" spans="1:14">
      <c r="A3" s="197" t="s">
        <v>293</v>
      </c>
      <c r="B3" s="26" t="s">
        <v>21</v>
      </c>
      <c r="C3" s="53">
        <v>817236</v>
      </c>
      <c r="D3" s="54">
        <v>7.99</v>
      </c>
      <c r="E3" s="53">
        <v>69479786</v>
      </c>
      <c r="F3" s="54">
        <v>2.4700000000000002</v>
      </c>
      <c r="G3" s="53">
        <v>46622624</v>
      </c>
      <c r="H3" s="54">
        <v>2.97</v>
      </c>
      <c r="I3" s="53">
        <v>22857162</v>
      </c>
      <c r="J3" s="54">
        <v>1.84</v>
      </c>
      <c r="K3" s="54">
        <v>5.6</v>
      </c>
      <c r="L3" s="54">
        <f>E3/C3</f>
        <v>85.018019274726029</v>
      </c>
      <c r="M3" s="54">
        <f>100*(G3/(G3+I3))</f>
        <v>67.10242889924848</v>
      </c>
      <c r="N3" s="54">
        <f>100*(I3/(I3+G3))</f>
        <v>32.89757110075152</v>
      </c>
    </row>
    <row r="4" spans="1:14">
      <c r="A4" s="202"/>
      <c r="B4" s="29" t="s">
        <v>22</v>
      </c>
      <c r="C4" s="39">
        <v>1295678</v>
      </c>
      <c r="D4" s="36">
        <v>12.67</v>
      </c>
      <c r="E4" s="39">
        <v>178499357</v>
      </c>
      <c r="F4" s="36">
        <v>6.35</v>
      </c>
      <c r="G4" s="39">
        <v>121572929</v>
      </c>
      <c r="H4" s="36">
        <v>7.73</v>
      </c>
      <c r="I4" s="39">
        <v>56926427</v>
      </c>
      <c r="J4" s="36">
        <v>4.59</v>
      </c>
      <c r="K4" s="36">
        <v>5.28</v>
      </c>
      <c r="L4" s="36">
        <f t="shared" ref="L4:L30" si="0">E4/C4</f>
        <v>137.76521404237781</v>
      </c>
      <c r="M4" s="36">
        <f t="shared" ref="M4:M30" si="1">100*(G4/(G4+I4))</f>
        <v>68.108329197557438</v>
      </c>
      <c r="N4" s="36">
        <f t="shared" ref="N4:N30" si="2">100*(I4/(I4+G4))</f>
        <v>31.891670802442558</v>
      </c>
    </row>
    <row r="5" spans="1:14">
      <c r="A5" s="202"/>
      <c r="B5" s="29" t="s">
        <v>23</v>
      </c>
      <c r="C5" s="39">
        <v>3391221</v>
      </c>
      <c r="D5" s="36">
        <v>33.17</v>
      </c>
      <c r="E5" s="39">
        <v>793075559</v>
      </c>
      <c r="F5" s="36">
        <v>28.21</v>
      </c>
      <c r="G5" s="39">
        <v>452931997</v>
      </c>
      <c r="H5" s="36">
        <v>28.81</v>
      </c>
      <c r="I5" s="39">
        <v>340143562</v>
      </c>
      <c r="J5" s="36">
        <v>27.44</v>
      </c>
      <c r="K5" s="36">
        <v>4.93</v>
      </c>
      <c r="L5" s="36">
        <f t="shared" si="0"/>
        <v>233.86136114396555</v>
      </c>
      <c r="M5" s="36">
        <f t="shared" si="1"/>
        <v>57.110825300316691</v>
      </c>
      <c r="N5" s="36">
        <f t="shared" si="2"/>
        <v>42.889174699683316</v>
      </c>
    </row>
    <row r="6" spans="1:14">
      <c r="A6" s="202"/>
      <c r="B6" s="29" t="s">
        <v>24</v>
      </c>
      <c r="C6" s="39">
        <v>2157695</v>
      </c>
      <c r="D6" s="36">
        <v>21.1</v>
      </c>
      <c r="E6" s="39">
        <v>747240363</v>
      </c>
      <c r="F6" s="36">
        <v>26.58</v>
      </c>
      <c r="G6" s="39">
        <v>390413719</v>
      </c>
      <c r="H6" s="36">
        <v>24.84</v>
      </c>
      <c r="I6" s="39">
        <v>356826644</v>
      </c>
      <c r="J6" s="36">
        <v>28.79</v>
      </c>
      <c r="K6" s="36">
        <v>5.21</v>
      </c>
      <c r="L6" s="36">
        <f t="shared" si="0"/>
        <v>346.31417461689443</v>
      </c>
      <c r="M6" s="36">
        <f t="shared" si="1"/>
        <v>52.247407705945882</v>
      </c>
      <c r="N6" s="36">
        <f t="shared" si="2"/>
        <v>47.752592294054111</v>
      </c>
    </row>
    <row r="7" spans="1:14">
      <c r="A7" s="202"/>
      <c r="B7" s="29" t="s">
        <v>25</v>
      </c>
      <c r="C7" s="39">
        <v>1475311</v>
      </c>
      <c r="D7" s="36">
        <v>14.43</v>
      </c>
      <c r="E7" s="39">
        <v>520801956</v>
      </c>
      <c r="F7" s="36">
        <v>18.52</v>
      </c>
      <c r="G7" s="39">
        <v>299221358</v>
      </c>
      <c r="H7" s="36">
        <v>19.03</v>
      </c>
      <c r="I7" s="39">
        <v>221580597</v>
      </c>
      <c r="J7" s="36">
        <v>17.88</v>
      </c>
      <c r="K7" s="36">
        <v>5.45</v>
      </c>
      <c r="L7" s="36">
        <f t="shared" si="0"/>
        <v>353.01164025754571</v>
      </c>
      <c r="M7" s="36">
        <f t="shared" si="1"/>
        <v>57.453962130384099</v>
      </c>
      <c r="N7" s="36">
        <f t="shared" si="2"/>
        <v>42.546037869615908</v>
      </c>
    </row>
    <row r="8" spans="1:14">
      <c r="A8" s="202"/>
      <c r="B8" s="29" t="s">
        <v>26</v>
      </c>
      <c r="C8" s="39">
        <v>779253</v>
      </c>
      <c r="D8" s="36">
        <v>7.62</v>
      </c>
      <c r="E8" s="39">
        <v>376584284</v>
      </c>
      <c r="F8" s="36">
        <v>13.39</v>
      </c>
      <c r="G8" s="39">
        <v>191826753</v>
      </c>
      <c r="H8" s="36">
        <v>12.2</v>
      </c>
      <c r="I8" s="39">
        <v>184757531</v>
      </c>
      <c r="J8" s="36">
        <v>14.91</v>
      </c>
      <c r="K8" s="36">
        <v>5.45</v>
      </c>
      <c r="L8" s="36">
        <f t="shared" si="0"/>
        <v>483.26318153411023</v>
      </c>
      <c r="M8" s="36">
        <f t="shared" si="1"/>
        <v>50.938597586297576</v>
      </c>
      <c r="N8" s="36">
        <f t="shared" si="2"/>
        <v>49.061402413702424</v>
      </c>
    </row>
    <row r="9" spans="1:14">
      <c r="A9" s="202"/>
      <c r="B9" s="29" t="s">
        <v>27</v>
      </c>
      <c r="C9" s="39">
        <v>246248</v>
      </c>
      <c r="D9" s="36">
        <v>2.41</v>
      </c>
      <c r="E9" s="39">
        <v>95947296</v>
      </c>
      <c r="F9" s="36">
        <v>3.41</v>
      </c>
      <c r="G9" s="39">
        <v>50740195</v>
      </c>
      <c r="H9" s="36">
        <v>3.23</v>
      </c>
      <c r="I9" s="39">
        <v>45207101</v>
      </c>
      <c r="J9" s="36">
        <v>3.65</v>
      </c>
      <c r="K9" s="36">
        <v>5.88</v>
      </c>
      <c r="L9" s="36">
        <f t="shared" si="0"/>
        <v>389.63685390338196</v>
      </c>
      <c r="M9" s="36">
        <f t="shared" si="1"/>
        <v>52.883402779792775</v>
      </c>
      <c r="N9" s="36">
        <f t="shared" si="2"/>
        <v>47.116597220207233</v>
      </c>
    </row>
    <row r="10" spans="1:14">
      <c r="A10" s="202"/>
      <c r="B10" s="29" t="s">
        <v>28</v>
      </c>
      <c r="C10" s="39">
        <v>62504</v>
      </c>
      <c r="D10" s="36">
        <v>0.61</v>
      </c>
      <c r="E10" s="39">
        <v>29915690</v>
      </c>
      <c r="F10" s="36">
        <v>1.06</v>
      </c>
      <c r="G10" s="39">
        <v>18657111</v>
      </c>
      <c r="H10" s="36">
        <v>1.19</v>
      </c>
      <c r="I10" s="39">
        <v>11258579</v>
      </c>
      <c r="J10" s="36">
        <v>0.91</v>
      </c>
      <c r="K10" s="36">
        <v>5.97</v>
      </c>
      <c r="L10" s="36">
        <f t="shared" si="0"/>
        <v>478.62040829386922</v>
      </c>
      <c r="M10" s="36">
        <f t="shared" si="1"/>
        <v>62.36563823197794</v>
      </c>
      <c r="N10" s="36">
        <f t="shared" si="2"/>
        <v>37.63436176802206</v>
      </c>
    </row>
    <row r="11" spans="1:14" s="9" customFormat="1">
      <c r="A11" s="202"/>
      <c r="B11" s="78" t="s">
        <v>150</v>
      </c>
      <c r="C11" s="79">
        <v>10225146</v>
      </c>
      <c r="D11" s="80">
        <v>100</v>
      </c>
      <c r="E11" s="79">
        <v>2811544292</v>
      </c>
      <c r="F11" s="80">
        <v>100</v>
      </c>
      <c r="G11" s="79">
        <v>1571986688</v>
      </c>
      <c r="H11" s="80">
        <v>100</v>
      </c>
      <c r="I11" s="79">
        <v>1239557605</v>
      </c>
      <c r="J11" s="80">
        <v>100</v>
      </c>
      <c r="K11" s="80">
        <v>5.23</v>
      </c>
      <c r="L11" s="80">
        <f>E11/C11</f>
        <v>274.96373078682689</v>
      </c>
      <c r="M11" s="80">
        <f>100*(G11/(G11+I11))</f>
        <v>55.911859255208249</v>
      </c>
      <c r="N11" s="80">
        <v>44.09</v>
      </c>
    </row>
    <row r="12" spans="1:14">
      <c r="A12" s="81"/>
      <c r="B12" s="29"/>
      <c r="C12" s="39"/>
      <c r="D12" s="36"/>
      <c r="E12" s="39"/>
      <c r="F12" s="36"/>
      <c r="G12" s="39"/>
      <c r="H12" s="36"/>
      <c r="I12" s="39"/>
      <c r="J12" s="36"/>
      <c r="K12" s="36"/>
      <c r="L12" s="36"/>
      <c r="M12" s="36"/>
      <c r="N12" s="36"/>
    </row>
    <row r="13" spans="1:14" ht="12" customHeight="1">
      <c r="A13" s="202" t="s">
        <v>294</v>
      </c>
      <c r="B13" s="29" t="s">
        <v>21</v>
      </c>
      <c r="C13" s="39">
        <v>458746</v>
      </c>
      <c r="D13" s="36">
        <v>8.02</v>
      </c>
      <c r="E13" s="39">
        <v>40171831</v>
      </c>
      <c r="F13" s="36">
        <v>2.0299999999999998</v>
      </c>
      <c r="G13" s="39">
        <v>20690253</v>
      </c>
      <c r="H13" s="36">
        <v>1.94</v>
      </c>
      <c r="I13" s="39">
        <v>19481579</v>
      </c>
      <c r="J13" s="36">
        <v>2.14</v>
      </c>
      <c r="K13" s="36">
        <v>5.54</v>
      </c>
      <c r="L13" s="36">
        <f t="shared" si="0"/>
        <v>87.568787520763124</v>
      </c>
      <c r="M13" s="36">
        <f t="shared" si="1"/>
        <v>51.504379984462744</v>
      </c>
      <c r="N13" s="36">
        <f t="shared" si="2"/>
        <v>48.495620015537256</v>
      </c>
    </row>
    <row r="14" spans="1:14">
      <c r="A14" s="202"/>
      <c r="B14" s="29" t="s">
        <v>22</v>
      </c>
      <c r="C14" s="39">
        <v>684323</v>
      </c>
      <c r="D14" s="36">
        <v>11.97</v>
      </c>
      <c r="E14" s="39">
        <v>111011647</v>
      </c>
      <c r="F14" s="36">
        <v>5.61</v>
      </c>
      <c r="G14" s="39">
        <v>65815844</v>
      </c>
      <c r="H14" s="36">
        <v>6.18</v>
      </c>
      <c r="I14" s="39">
        <v>45195803</v>
      </c>
      <c r="J14" s="36">
        <v>4.96</v>
      </c>
      <c r="K14" s="36">
        <v>5.32</v>
      </c>
      <c r="L14" s="36">
        <f t="shared" si="0"/>
        <v>162.22112511197199</v>
      </c>
      <c r="M14" s="36">
        <f t="shared" si="1"/>
        <v>59.287332256227131</v>
      </c>
      <c r="N14" s="36">
        <f t="shared" si="2"/>
        <v>40.712667743772869</v>
      </c>
    </row>
    <row r="15" spans="1:14">
      <c r="A15" s="202"/>
      <c r="B15" s="29" t="s">
        <v>23</v>
      </c>
      <c r="C15" s="39">
        <v>1845152</v>
      </c>
      <c r="D15" s="36">
        <v>32.270000000000003</v>
      </c>
      <c r="E15" s="39">
        <v>534486893</v>
      </c>
      <c r="F15" s="36">
        <v>27.03</v>
      </c>
      <c r="G15" s="39">
        <v>282829958</v>
      </c>
      <c r="H15" s="36">
        <v>26.54</v>
      </c>
      <c r="I15" s="39">
        <v>251656935</v>
      </c>
      <c r="J15" s="36">
        <v>27.6</v>
      </c>
      <c r="K15" s="36">
        <v>4.9400000000000004</v>
      </c>
      <c r="L15" s="36">
        <f t="shared" si="0"/>
        <v>289.67092846551395</v>
      </c>
      <c r="M15" s="36">
        <f t="shared" si="1"/>
        <v>52.916163465209607</v>
      </c>
      <c r="N15" s="36">
        <f t="shared" si="2"/>
        <v>47.083836534790386</v>
      </c>
    </row>
    <row r="16" spans="1:14">
      <c r="A16" s="202"/>
      <c r="B16" s="29" t="s">
        <v>24</v>
      </c>
      <c r="C16" s="39">
        <v>1228109</v>
      </c>
      <c r="D16" s="36">
        <v>21.48</v>
      </c>
      <c r="E16" s="39">
        <v>555272084</v>
      </c>
      <c r="F16" s="36">
        <v>28.08</v>
      </c>
      <c r="G16" s="39">
        <v>278223863</v>
      </c>
      <c r="H16" s="36">
        <v>26.11</v>
      </c>
      <c r="I16" s="39">
        <v>277048221</v>
      </c>
      <c r="J16" s="36">
        <v>30.39</v>
      </c>
      <c r="K16" s="36">
        <v>5.24</v>
      </c>
      <c r="L16" s="36">
        <f t="shared" si="0"/>
        <v>452.13583159149556</v>
      </c>
      <c r="M16" s="36">
        <f t="shared" si="1"/>
        <v>50.105861795854302</v>
      </c>
      <c r="N16" s="36">
        <f t="shared" si="2"/>
        <v>49.894138204145698</v>
      </c>
    </row>
    <row r="17" spans="1:14">
      <c r="A17" s="202"/>
      <c r="B17" s="29" t="s">
        <v>25</v>
      </c>
      <c r="C17" s="39">
        <v>841351</v>
      </c>
      <c r="D17" s="36">
        <v>14.71</v>
      </c>
      <c r="E17" s="39">
        <v>360662038</v>
      </c>
      <c r="F17" s="36">
        <v>18.239999999999998</v>
      </c>
      <c r="G17" s="39">
        <v>216297235</v>
      </c>
      <c r="H17" s="36">
        <v>20.3</v>
      </c>
      <c r="I17" s="39">
        <v>144364803</v>
      </c>
      <c r="J17" s="36">
        <v>15.83</v>
      </c>
      <c r="K17" s="36">
        <v>5.6</v>
      </c>
      <c r="L17" s="36">
        <f t="shared" si="0"/>
        <v>428.6701245972252</v>
      </c>
      <c r="M17" s="36">
        <f t="shared" si="1"/>
        <v>59.972276594300176</v>
      </c>
      <c r="N17" s="36">
        <f t="shared" si="2"/>
        <v>40.027723405699831</v>
      </c>
    </row>
    <row r="18" spans="1:14">
      <c r="A18" s="202"/>
      <c r="B18" s="29" t="s">
        <v>26</v>
      </c>
      <c r="C18" s="39">
        <v>457785</v>
      </c>
      <c r="D18" s="36">
        <v>8.01</v>
      </c>
      <c r="E18" s="39">
        <v>277615462</v>
      </c>
      <c r="F18" s="36">
        <v>14.04</v>
      </c>
      <c r="G18" s="39">
        <v>142278346</v>
      </c>
      <c r="H18" s="36">
        <v>13.35</v>
      </c>
      <c r="I18" s="39">
        <v>135337116</v>
      </c>
      <c r="J18" s="36">
        <v>14.84</v>
      </c>
      <c r="K18" s="36">
        <v>5.57</v>
      </c>
      <c r="L18" s="36">
        <f t="shared" si="0"/>
        <v>606.43197570912105</v>
      </c>
      <c r="M18" s="36">
        <f t="shared" si="1"/>
        <v>51.250151909766458</v>
      </c>
      <c r="N18" s="36">
        <f t="shared" si="2"/>
        <v>48.749848090233534</v>
      </c>
    </row>
    <row r="19" spans="1:14">
      <c r="A19" s="202"/>
      <c r="B19" s="29" t="s">
        <v>27</v>
      </c>
      <c r="C19" s="39">
        <v>159030</v>
      </c>
      <c r="D19" s="36">
        <v>2.78</v>
      </c>
      <c r="E19" s="39">
        <v>71572290</v>
      </c>
      <c r="F19" s="36">
        <v>3.62</v>
      </c>
      <c r="G19" s="39">
        <v>42306437</v>
      </c>
      <c r="H19" s="36">
        <v>3.97</v>
      </c>
      <c r="I19" s="39">
        <v>29265854</v>
      </c>
      <c r="J19" s="36">
        <v>3.21</v>
      </c>
      <c r="K19" s="36">
        <v>6.13</v>
      </c>
      <c r="L19" s="36">
        <f t="shared" si="0"/>
        <v>450.05527259007732</v>
      </c>
      <c r="M19" s="36">
        <f t="shared" si="1"/>
        <v>59.110077949020798</v>
      </c>
      <c r="N19" s="36">
        <f t="shared" si="2"/>
        <v>40.889922050979202</v>
      </c>
    </row>
    <row r="20" spans="1:14">
      <c r="A20" s="202"/>
      <c r="B20" s="29" t="s">
        <v>28</v>
      </c>
      <c r="C20" s="39">
        <v>43505</v>
      </c>
      <c r="D20" s="36">
        <v>0.76</v>
      </c>
      <c r="E20" s="39">
        <v>26625060</v>
      </c>
      <c r="F20" s="36">
        <v>1.35</v>
      </c>
      <c r="G20" s="39">
        <v>17289182</v>
      </c>
      <c r="H20" s="36">
        <v>1.62</v>
      </c>
      <c r="I20" s="39">
        <v>9335878</v>
      </c>
      <c r="J20" s="36">
        <v>1.02</v>
      </c>
      <c r="K20" s="36">
        <v>6.04</v>
      </c>
      <c r="L20" s="36">
        <f t="shared" si="0"/>
        <v>612</v>
      </c>
      <c r="M20" s="36">
        <f t="shared" si="1"/>
        <v>64.935748501599619</v>
      </c>
      <c r="N20" s="36">
        <f t="shared" si="2"/>
        <v>35.064251498400381</v>
      </c>
    </row>
    <row r="21" spans="1:14" s="9" customFormat="1">
      <c r="A21" s="202"/>
      <c r="B21" s="78" t="s">
        <v>150</v>
      </c>
      <c r="C21" s="79">
        <v>5718000</v>
      </c>
      <c r="D21" s="80">
        <v>100</v>
      </c>
      <c r="E21" s="79">
        <v>1977417306</v>
      </c>
      <c r="F21" s="80">
        <v>100</v>
      </c>
      <c r="G21" s="79">
        <v>1065731117</v>
      </c>
      <c r="H21" s="80">
        <v>100</v>
      </c>
      <c r="I21" s="79">
        <v>911686189</v>
      </c>
      <c r="J21" s="80">
        <v>100</v>
      </c>
      <c r="K21" s="80">
        <v>5.29</v>
      </c>
      <c r="L21" s="80">
        <f>E21/C21</f>
        <v>345.82324344176283</v>
      </c>
      <c r="M21" s="80">
        <v>53.9</v>
      </c>
      <c r="N21" s="80">
        <v>46.1</v>
      </c>
    </row>
    <row r="22" spans="1:14">
      <c r="A22" s="29"/>
      <c r="B22" s="29"/>
      <c r="C22" s="39"/>
      <c r="D22" s="36"/>
      <c r="E22" s="39"/>
      <c r="F22" s="36"/>
      <c r="G22" s="39"/>
      <c r="H22" s="36"/>
      <c r="I22" s="39"/>
      <c r="J22" s="36"/>
      <c r="K22" s="36"/>
      <c r="L22" s="36"/>
      <c r="M22" s="36"/>
      <c r="N22" s="36"/>
    </row>
    <row r="23" spans="1:14">
      <c r="A23" s="219" t="s">
        <v>295</v>
      </c>
      <c r="B23" s="29" t="s">
        <v>21</v>
      </c>
      <c r="C23" s="39">
        <v>101840</v>
      </c>
      <c r="D23" s="36">
        <v>5.0199999999999996</v>
      </c>
      <c r="E23" s="39">
        <v>2504570</v>
      </c>
      <c r="F23" s="36">
        <v>0.65</v>
      </c>
      <c r="G23" s="39">
        <v>-612252.19999999995</v>
      </c>
      <c r="H23" s="36">
        <v>-0.91</v>
      </c>
      <c r="I23" s="39">
        <v>3116822</v>
      </c>
      <c r="J23" s="36">
        <v>0.97</v>
      </c>
      <c r="K23" s="36">
        <v>5.19</v>
      </c>
      <c r="L23" s="36">
        <f t="shared" si="0"/>
        <v>24.593185388845246</v>
      </c>
      <c r="M23" s="36">
        <f t="shared" si="1"/>
        <v>-24.445403757563476</v>
      </c>
      <c r="N23" s="36">
        <f t="shared" si="2"/>
        <v>124.44540375756348</v>
      </c>
    </row>
    <row r="24" spans="1:14">
      <c r="A24" s="219"/>
      <c r="B24" s="29" t="s">
        <v>22</v>
      </c>
      <c r="C24" s="39">
        <v>215524</v>
      </c>
      <c r="D24" s="36">
        <v>10.63</v>
      </c>
      <c r="E24" s="39">
        <v>11965072</v>
      </c>
      <c r="F24" s="36">
        <v>3.08</v>
      </c>
      <c r="G24" s="39">
        <v>190257.9</v>
      </c>
      <c r="H24" s="36">
        <v>0.28000000000000003</v>
      </c>
      <c r="I24" s="39">
        <v>11774814</v>
      </c>
      <c r="J24" s="36">
        <v>3.67</v>
      </c>
      <c r="K24" s="36">
        <v>4.7300000000000004</v>
      </c>
      <c r="L24" s="36">
        <f t="shared" si="0"/>
        <v>55.516193092184629</v>
      </c>
      <c r="M24" s="36">
        <f t="shared" si="1"/>
        <v>1.5901107957403915</v>
      </c>
      <c r="N24" s="36">
        <f t="shared" si="2"/>
        <v>98.409889204259599</v>
      </c>
    </row>
    <row r="25" spans="1:14">
      <c r="A25" s="219"/>
      <c r="B25" s="29" t="s">
        <v>23</v>
      </c>
      <c r="C25" s="39">
        <v>707171</v>
      </c>
      <c r="D25" s="36">
        <v>34.869999999999997</v>
      </c>
      <c r="E25" s="39">
        <v>114198880</v>
      </c>
      <c r="F25" s="36">
        <v>29.42</v>
      </c>
      <c r="G25" s="39">
        <v>28192764.300000001</v>
      </c>
      <c r="H25" s="36">
        <v>41.93</v>
      </c>
      <c r="I25" s="39">
        <v>86006116</v>
      </c>
      <c r="J25" s="36">
        <v>26.8</v>
      </c>
      <c r="K25" s="36">
        <v>4.57</v>
      </c>
      <c r="L25" s="36">
        <f t="shared" si="0"/>
        <v>161.48693880263755</v>
      </c>
      <c r="M25" s="36">
        <f t="shared" si="1"/>
        <v>24.687426204125401</v>
      </c>
      <c r="N25" s="36">
        <f t="shared" si="2"/>
        <v>75.312573795874599</v>
      </c>
    </row>
    <row r="26" spans="1:14">
      <c r="A26" s="219"/>
      <c r="B26" s="29" t="s">
        <v>24</v>
      </c>
      <c r="C26" s="39">
        <v>440799</v>
      </c>
      <c r="D26" s="36">
        <v>21.73</v>
      </c>
      <c r="E26" s="39">
        <v>96651806</v>
      </c>
      <c r="F26" s="36">
        <v>24.9</v>
      </c>
      <c r="G26" s="39">
        <v>19002825.199999999</v>
      </c>
      <c r="H26" s="36">
        <v>28.26</v>
      </c>
      <c r="I26" s="39">
        <v>77648981</v>
      </c>
      <c r="J26" s="36">
        <v>24.19</v>
      </c>
      <c r="K26" s="36">
        <v>4.8600000000000003</v>
      </c>
      <c r="L26" s="36">
        <f t="shared" si="0"/>
        <v>219.26503009308098</v>
      </c>
      <c r="M26" s="36">
        <f t="shared" si="1"/>
        <v>19.661117517739672</v>
      </c>
      <c r="N26" s="36">
        <f t="shared" si="2"/>
        <v>80.338882482260317</v>
      </c>
    </row>
    <row r="27" spans="1:14">
      <c r="A27" s="219"/>
      <c r="B27" s="29" t="s">
        <v>25</v>
      </c>
      <c r="C27" s="39">
        <v>324646</v>
      </c>
      <c r="D27" s="36">
        <v>16.010000000000002</v>
      </c>
      <c r="E27" s="39">
        <v>89219417</v>
      </c>
      <c r="F27" s="36">
        <v>22.98</v>
      </c>
      <c r="G27" s="39">
        <v>12641576.699999999</v>
      </c>
      <c r="H27" s="36">
        <v>18.8</v>
      </c>
      <c r="I27" s="39">
        <v>76577840</v>
      </c>
      <c r="J27" s="36">
        <v>23.86</v>
      </c>
      <c r="K27" s="36">
        <v>5.01</v>
      </c>
      <c r="L27" s="36">
        <f t="shared" si="0"/>
        <v>274.82062615895467</v>
      </c>
      <c r="M27" s="36">
        <f t="shared" si="1"/>
        <v>14.169086918049755</v>
      </c>
      <c r="N27" s="36">
        <f t="shared" si="2"/>
        <v>85.830913081950243</v>
      </c>
    </row>
    <row r="28" spans="1:14">
      <c r="A28" s="219"/>
      <c r="B28" s="29" t="s">
        <v>26</v>
      </c>
      <c r="C28" s="39">
        <v>171951</v>
      </c>
      <c r="D28" s="36">
        <v>8.48</v>
      </c>
      <c r="E28" s="39">
        <v>55023478</v>
      </c>
      <c r="F28" s="36">
        <v>14.17</v>
      </c>
      <c r="G28" s="39">
        <v>6296906.2000000002</v>
      </c>
      <c r="H28" s="36">
        <v>9.36</v>
      </c>
      <c r="I28" s="39">
        <v>48726572</v>
      </c>
      <c r="J28" s="36">
        <v>15.18</v>
      </c>
      <c r="K28" s="36">
        <v>4.97</v>
      </c>
      <c r="L28" s="36">
        <f t="shared" si="0"/>
        <v>319.99510325616018</v>
      </c>
      <c r="M28" s="36">
        <f t="shared" si="1"/>
        <v>11.444035175515314</v>
      </c>
      <c r="N28" s="36">
        <f t="shared" si="2"/>
        <v>88.555964824484676</v>
      </c>
    </row>
    <row r="29" spans="1:14">
      <c r="A29" s="219"/>
      <c r="B29" s="29" t="s">
        <v>27</v>
      </c>
      <c r="C29" s="39">
        <v>52809</v>
      </c>
      <c r="D29" s="36">
        <v>2.6</v>
      </c>
      <c r="E29" s="39">
        <v>16303101</v>
      </c>
      <c r="F29" s="36">
        <v>4.2</v>
      </c>
      <c r="G29" s="39">
        <v>1061739.2</v>
      </c>
      <c r="H29" s="36">
        <v>1.58</v>
      </c>
      <c r="I29" s="39">
        <v>15241362</v>
      </c>
      <c r="J29" s="36">
        <v>4.75</v>
      </c>
      <c r="K29" s="36">
        <v>5.37</v>
      </c>
      <c r="L29" s="36">
        <f t="shared" si="0"/>
        <v>308.71822984718511</v>
      </c>
      <c r="M29" s="36">
        <f t="shared" si="1"/>
        <v>6.5124983705554129</v>
      </c>
      <c r="N29" s="36">
        <f t="shared" si="2"/>
        <v>93.487501629444594</v>
      </c>
    </row>
    <row r="30" spans="1:14">
      <c r="A30" s="219"/>
      <c r="B30" s="29" t="s">
        <v>28</v>
      </c>
      <c r="C30" s="39">
        <v>13331</v>
      </c>
      <c r="D30" s="36">
        <v>0.66</v>
      </c>
      <c r="E30" s="39">
        <v>2342281</v>
      </c>
      <c r="F30" s="36">
        <v>0.6</v>
      </c>
      <c r="G30" s="39">
        <v>467850.3</v>
      </c>
      <c r="H30" s="36">
        <v>0.7</v>
      </c>
      <c r="I30" s="39">
        <v>1874430</v>
      </c>
      <c r="J30" s="36">
        <v>0.57999999999999996</v>
      </c>
      <c r="K30" s="36">
        <v>5.61</v>
      </c>
      <c r="L30" s="36">
        <f t="shared" si="0"/>
        <v>175.70182281899332</v>
      </c>
      <c r="M30" s="36">
        <f t="shared" si="1"/>
        <v>19.974138022678158</v>
      </c>
      <c r="N30" s="36">
        <f t="shared" si="2"/>
        <v>80.025861977321853</v>
      </c>
    </row>
    <row r="31" spans="1:14" s="9" customFormat="1">
      <c r="A31" s="220"/>
      <c r="B31" s="82" t="s">
        <v>150</v>
      </c>
      <c r="C31" s="83">
        <v>2028072</v>
      </c>
      <c r="D31" s="84">
        <v>100</v>
      </c>
      <c r="E31" s="83">
        <v>388208605</v>
      </c>
      <c r="F31" s="84">
        <v>100</v>
      </c>
      <c r="G31" s="83">
        <v>67241667.599999994</v>
      </c>
      <c r="H31" s="84">
        <v>100</v>
      </c>
      <c r="I31" s="83">
        <v>320966937</v>
      </c>
      <c r="J31" s="84">
        <v>100</v>
      </c>
      <c r="K31" s="84">
        <v>4.8099999999999996</v>
      </c>
      <c r="L31" s="84">
        <f>E31/C31</f>
        <v>191.41756554994103</v>
      </c>
      <c r="M31" s="84">
        <v>17.32</v>
      </c>
      <c r="N31" s="84">
        <v>82.68</v>
      </c>
    </row>
    <row r="32" spans="1:14">
      <c r="A32" s="193" t="s">
        <v>323</v>
      </c>
      <c r="B32" s="193"/>
    </row>
    <row r="34" spans="1:1" ht="15.75">
      <c r="A34" s="129"/>
    </row>
    <row r="35" spans="1:1" ht="15.75">
      <c r="A35" s="129"/>
    </row>
  </sheetData>
  <mergeCells count="5">
    <mergeCell ref="A13:A21"/>
    <mergeCell ref="A23:A31"/>
    <mergeCell ref="A3:A11"/>
    <mergeCell ref="A1:N1"/>
    <mergeCell ref="A32:B32"/>
  </mergeCells>
  <pageMargins left="0.7" right="0.7" top="0.75" bottom="0.75" header="0.3" footer="0.3"/>
  <pageSetup paperSize="9" orientation="portrait" horizontalDpi="4294967292" verticalDpi="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36"/>
  <sheetViews>
    <sheetView zoomScaleNormal="100" workbookViewId="0">
      <pane ySplit="2" topLeftCell="A3" activePane="bottomLeft" state="frozen"/>
      <selection pane="bottomLeft" activeCell="B41" sqref="B41"/>
    </sheetView>
  </sheetViews>
  <sheetFormatPr defaultColWidth="9" defaultRowHeight="12.75"/>
  <cols>
    <col min="1" max="1" width="27" style="28" bestFit="1" customWidth="1"/>
    <col min="2" max="2" width="12" bestFit="1" customWidth="1"/>
    <col min="3" max="3" width="23.5" style="3" bestFit="1" customWidth="1"/>
    <col min="4" max="4" width="25.5" bestFit="1" customWidth="1"/>
    <col min="5" max="5" width="19" style="2" bestFit="1" customWidth="1"/>
    <col min="6" max="6" width="21" style="2" bestFit="1" customWidth="1"/>
    <col min="7" max="7" width="25" style="2" bestFit="1" customWidth="1"/>
    <col min="8" max="8" width="27.1640625" style="2" bestFit="1" customWidth="1"/>
    <col min="9" max="9" width="22.6640625" style="2" bestFit="1" customWidth="1"/>
    <col min="10" max="10" width="24.6640625" style="2" bestFit="1" customWidth="1"/>
    <col min="11" max="11" width="23" style="2" bestFit="1" customWidth="1"/>
    <col min="12" max="12" width="25" bestFit="1" customWidth="1"/>
  </cols>
  <sheetData>
    <row r="1" spans="1:15" ht="30.95" customHeight="1">
      <c r="A1" s="191" t="s">
        <v>420</v>
      </c>
      <c r="B1" s="191"/>
      <c r="C1" s="191"/>
      <c r="D1" s="191"/>
      <c r="E1" s="191"/>
      <c r="F1" s="191"/>
      <c r="G1" s="191"/>
      <c r="H1" s="191"/>
      <c r="I1" s="191"/>
      <c r="J1" s="191"/>
      <c r="K1" s="191"/>
      <c r="L1" s="191"/>
      <c r="M1" s="47"/>
      <c r="N1" s="47"/>
      <c r="O1" s="47"/>
    </row>
    <row r="2" spans="1:15" s="65" customFormat="1">
      <c r="A2" s="19"/>
      <c r="B2" s="19" t="s">
        <v>171</v>
      </c>
      <c r="C2" s="27" t="s">
        <v>236</v>
      </c>
      <c r="D2" s="19" t="s">
        <v>237</v>
      </c>
      <c r="E2" s="51" t="s">
        <v>159</v>
      </c>
      <c r="F2" s="51" t="s">
        <v>178</v>
      </c>
      <c r="G2" s="51" t="s">
        <v>301</v>
      </c>
      <c r="H2" s="51" t="s">
        <v>302</v>
      </c>
      <c r="I2" s="51" t="s">
        <v>303</v>
      </c>
      <c r="J2" s="51" t="s">
        <v>304</v>
      </c>
      <c r="K2" s="51" t="s">
        <v>305</v>
      </c>
      <c r="L2" s="19" t="s">
        <v>306</v>
      </c>
    </row>
    <row r="3" spans="1:15">
      <c r="A3" s="197" t="s">
        <v>293</v>
      </c>
      <c r="B3" s="26" t="s">
        <v>21</v>
      </c>
      <c r="C3" s="54">
        <v>21.63</v>
      </c>
      <c r="D3" s="26">
        <v>5</v>
      </c>
      <c r="E3" s="55">
        <v>1182.55</v>
      </c>
      <c r="F3" s="55">
        <v>82</v>
      </c>
      <c r="G3" s="55">
        <v>85.02</v>
      </c>
      <c r="H3" s="55">
        <v>20</v>
      </c>
      <c r="I3" s="55">
        <v>57.05</v>
      </c>
      <c r="J3" s="55">
        <v>11.22</v>
      </c>
      <c r="K3" s="55">
        <v>27.97</v>
      </c>
      <c r="L3" s="26">
        <v>0</v>
      </c>
    </row>
    <row r="4" spans="1:15">
      <c r="A4" s="202"/>
      <c r="B4" s="29" t="s">
        <v>22</v>
      </c>
      <c r="C4" s="36">
        <v>24.23</v>
      </c>
      <c r="D4" s="29">
        <v>6</v>
      </c>
      <c r="E4" s="57">
        <v>2560.98</v>
      </c>
      <c r="F4" s="57">
        <v>104.6</v>
      </c>
      <c r="G4" s="57">
        <v>137.77000000000001</v>
      </c>
      <c r="H4" s="57">
        <v>25</v>
      </c>
      <c r="I4" s="57">
        <v>93.83</v>
      </c>
      <c r="J4" s="57">
        <v>14</v>
      </c>
      <c r="K4" s="57">
        <v>43.94</v>
      </c>
      <c r="L4" s="29">
        <v>0</v>
      </c>
    </row>
    <row r="5" spans="1:15">
      <c r="A5" s="202"/>
      <c r="B5" s="29" t="s">
        <v>23</v>
      </c>
      <c r="C5" s="36">
        <v>28.15</v>
      </c>
      <c r="D5" s="29">
        <v>7</v>
      </c>
      <c r="E5" s="57">
        <v>3827.38</v>
      </c>
      <c r="F5" s="57">
        <v>147.75</v>
      </c>
      <c r="G5" s="57">
        <v>233.86</v>
      </c>
      <c r="H5" s="57">
        <v>31</v>
      </c>
      <c r="I5" s="57">
        <v>133.56</v>
      </c>
      <c r="J5" s="57">
        <v>12.5</v>
      </c>
      <c r="K5" s="57">
        <v>100.3</v>
      </c>
      <c r="L5" s="29">
        <v>0</v>
      </c>
    </row>
    <row r="6" spans="1:15">
      <c r="A6" s="202"/>
      <c r="B6" s="29" t="s">
        <v>24</v>
      </c>
      <c r="C6" s="36">
        <v>34.090000000000003</v>
      </c>
      <c r="D6" s="29">
        <v>8</v>
      </c>
      <c r="E6" s="57">
        <v>6073.21</v>
      </c>
      <c r="F6" s="57">
        <v>165.51</v>
      </c>
      <c r="G6" s="57">
        <v>346.31</v>
      </c>
      <c r="H6" s="57">
        <v>31.7</v>
      </c>
      <c r="I6" s="57">
        <v>180.94</v>
      </c>
      <c r="J6" s="57">
        <v>15</v>
      </c>
      <c r="K6" s="57">
        <v>165.37</v>
      </c>
      <c r="L6" s="29">
        <v>0</v>
      </c>
    </row>
    <row r="7" spans="1:15">
      <c r="A7" s="202"/>
      <c r="B7" s="29" t="s">
        <v>25</v>
      </c>
      <c r="C7" s="36">
        <v>41.23</v>
      </c>
      <c r="D7" s="29">
        <v>9</v>
      </c>
      <c r="E7" s="57">
        <v>5593.66</v>
      </c>
      <c r="F7" s="57">
        <v>174</v>
      </c>
      <c r="G7" s="57">
        <v>353.01</v>
      </c>
      <c r="H7" s="57">
        <v>35.200000000000003</v>
      </c>
      <c r="I7" s="57">
        <v>202.82</v>
      </c>
      <c r="J7" s="57">
        <v>17</v>
      </c>
      <c r="K7" s="57">
        <v>150.19</v>
      </c>
      <c r="L7" s="29">
        <v>0</v>
      </c>
    </row>
    <row r="8" spans="1:15">
      <c r="A8" s="202"/>
      <c r="B8" s="29" t="s">
        <v>26</v>
      </c>
      <c r="C8" s="36">
        <v>50.92</v>
      </c>
      <c r="D8" s="29">
        <v>10</v>
      </c>
      <c r="E8" s="57">
        <v>8802.7000000000007</v>
      </c>
      <c r="F8" s="57">
        <v>220</v>
      </c>
      <c r="G8" s="57">
        <v>483.26</v>
      </c>
      <c r="H8" s="57">
        <v>40</v>
      </c>
      <c r="I8" s="57">
        <v>246.17</v>
      </c>
      <c r="J8" s="57">
        <v>17.34</v>
      </c>
      <c r="K8" s="57">
        <v>237.1</v>
      </c>
      <c r="L8" s="29">
        <v>0</v>
      </c>
    </row>
    <row r="9" spans="1:15">
      <c r="A9" s="202"/>
      <c r="B9" s="29" t="s">
        <v>27</v>
      </c>
      <c r="C9" s="36">
        <v>60.29</v>
      </c>
      <c r="D9" s="29">
        <v>14</v>
      </c>
      <c r="E9" s="57">
        <v>6573.13</v>
      </c>
      <c r="F9" s="57">
        <v>301</v>
      </c>
      <c r="G9" s="57">
        <v>389.64</v>
      </c>
      <c r="H9" s="57">
        <v>42.07</v>
      </c>
      <c r="I9" s="57">
        <v>206.05</v>
      </c>
      <c r="J9" s="57">
        <v>15</v>
      </c>
      <c r="K9" s="57">
        <v>183.58</v>
      </c>
      <c r="L9" s="29">
        <v>0</v>
      </c>
    </row>
    <row r="10" spans="1:15">
      <c r="A10" s="202"/>
      <c r="B10" s="29" t="s">
        <v>28</v>
      </c>
      <c r="C10" s="36">
        <v>59.86</v>
      </c>
      <c r="D10" s="29">
        <v>12</v>
      </c>
      <c r="E10" s="57">
        <v>8715.11</v>
      </c>
      <c r="F10" s="57">
        <v>280.72000000000003</v>
      </c>
      <c r="G10" s="57">
        <v>478.62</v>
      </c>
      <c r="H10" s="57">
        <v>35</v>
      </c>
      <c r="I10" s="57">
        <v>298.5</v>
      </c>
      <c r="J10" s="57">
        <v>14.5</v>
      </c>
      <c r="K10" s="57">
        <v>180.13</v>
      </c>
      <c r="L10" s="29">
        <v>0</v>
      </c>
    </row>
    <row r="11" spans="1:15">
      <c r="A11" s="202"/>
      <c r="B11" s="78" t="s">
        <v>150</v>
      </c>
      <c r="C11" s="80">
        <v>32.979999999999997</v>
      </c>
      <c r="D11" s="78">
        <v>7</v>
      </c>
      <c r="E11" s="85">
        <v>4659.45</v>
      </c>
      <c r="F11" s="85">
        <v>148.1</v>
      </c>
      <c r="G11" s="85">
        <v>274.95999999999998</v>
      </c>
      <c r="H11" s="85">
        <v>30</v>
      </c>
      <c r="I11" s="85">
        <v>153.74</v>
      </c>
      <c r="J11" s="85">
        <v>14.12</v>
      </c>
      <c r="K11" s="85">
        <v>121.23</v>
      </c>
      <c r="L11" s="78">
        <v>0</v>
      </c>
    </row>
    <row r="12" spans="1:15">
      <c r="A12" s="29"/>
      <c r="B12" s="29"/>
      <c r="C12" s="36"/>
      <c r="D12" s="29"/>
      <c r="E12" s="57"/>
      <c r="F12" s="57"/>
      <c r="G12" s="57"/>
      <c r="H12" s="57"/>
      <c r="I12" s="57"/>
      <c r="J12" s="57"/>
      <c r="K12" s="57"/>
      <c r="L12" s="29"/>
    </row>
    <row r="13" spans="1:15">
      <c r="A13" s="202" t="s">
        <v>294</v>
      </c>
      <c r="B13" s="29" t="s">
        <v>21</v>
      </c>
      <c r="C13" s="36">
        <v>16.29</v>
      </c>
      <c r="D13" s="29">
        <v>4</v>
      </c>
      <c r="E13" s="57">
        <v>1426.92</v>
      </c>
      <c r="F13" s="57">
        <v>65</v>
      </c>
      <c r="G13" s="57">
        <v>87.57</v>
      </c>
      <c r="H13" s="57">
        <v>19.899999999999999</v>
      </c>
      <c r="I13" s="57">
        <v>45.1</v>
      </c>
      <c r="J13" s="57">
        <v>10</v>
      </c>
      <c r="K13" s="57">
        <v>42.47</v>
      </c>
      <c r="L13" s="29">
        <v>0</v>
      </c>
    </row>
    <row r="14" spans="1:15">
      <c r="A14" s="202"/>
      <c r="B14" s="29" t="s">
        <v>22</v>
      </c>
      <c r="C14" s="36">
        <v>20.81</v>
      </c>
      <c r="D14" s="29">
        <v>5</v>
      </c>
      <c r="E14" s="57">
        <v>3761.22</v>
      </c>
      <c r="F14" s="57">
        <v>111.47</v>
      </c>
      <c r="G14" s="57">
        <v>162.22</v>
      </c>
      <c r="H14" s="57">
        <v>25</v>
      </c>
      <c r="I14" s="57">
        <v>96.18</v>
      </c>
      <c r="J14" s="57">
        <v>13</v>
      </c>
      <c r="K14" s="57">
        <v>66.040000000000006</v>
      </c>
      <c r="L14" s="29">
        <v>0</v>
      </c>
    </row>
    <row r="15" spans="1:15">
      <c r="A15" s="202"/>
      <c r="B15" s="29" t="s">
        <v>23</v>
      </c>
      <c r="C15" s="36">
        <v>26.88</v>
      </c>
      <c r="D15" s="29">
        <v>7</v>
      </c>
      <c r="E15" s="57">
        <v>5188.71</v>
      </c>
      <c r="F15" s="57">
        <v>175</v>
      </c>
      <c r="G15" s="57">
        <v>289.67</v>
      </c>
      <c r="H15" s="57">
        <v>35</v>
      </c>
      <c r="I15" s="57">
        <v>153.28</v>
      </c>
      <c r="J15" s="57">
        <v>14.27</v>
      </c>
      <c r="K15" s="57">
        <v>136.38999999999999</v>
      </c>
      <c r="L15" s="29">
        <v>0</v>
      </c>
    </row>
    <row r="16" spans="1:15">
      <c r="A16" s="202"/>
      <c r="B16" s="29" t="s">
        <v>24</v>
      </c>
      <c r="C16" s="36">
        <v>33.57</v>
      </c>
      <c r="D16" s="29">
        <v>8</v>
      </c>
      <c r="E16" s="57">
        <v>8408.8700000000008</v>
      </c>
      <c r="F16" s="57">
        <v>192.2</v>
      </c>
      <c r="G16" s="57">
        <v>452.14</v>
      </c>
      <c r="H16" s="57">
        <v>37.5</v>
      </c>
      <c r="I16" s="57">
        <v>226.55</v>
      </c>
      <c r="J16" s="57">
        <v>15.68</v>
      </c>
      <c r="K16" s="57">
        <v>225.59</v>
      </c>
      <c r="L16" s="29">
        <v>0</v>
      </c>
    </row>
    <row r="17" spans="1:12">
      <c r="A17" s="202"/>
      <c r="B17" s="29" t="s">
        <v>25</v>
      </c>
      <c r="C17" s="36">
        <v>42.39</v>
      </c>
      <c r="D17" s="29">
        <v>9</v>
      </c>
      <c r="E17" s="57">
        <v>6948.78</v>
      </c>
      <c r="F17" s="57">
        <v>189.52</v>
      </c>
      <c r="G17" s="57">
        <v>428.67</v>
      </c>
      <c r="H17" s="57">
        <v>36.42</v>
      </c>
      <c r="I17" s="57">
        <v>257.08</v>
      </c>
      <c r="J17" s="57">
        <v>20</v>
      </c>
      <c r="K17" s="57">
        <v>171.59</v>
      </c>
      <c r="L17" s="29">
        <v>0</v>
      </c>
    </row>
    <row r="18" spans="1:12">
      <c r="A18" s="202"/>
      <c r="B18" s="29" t="s">
        <v>26</v>
      </c>
      <c r="C18" s="36">
        <v>52.96</v>
      </c>
      <c r="D18" s="29">
        <v>12</v>
      </c>
      <c r="E18" s="57">
        <v>11624.74</v>
      </c>
      <c r="F18" s="57">
        <v>250.66</v>
      </c>
      <c r="G18" s="57">
        <v>606.42999999999995</v>
      </c>
      <c r="H18" s="57">
        <v>43.55</v>
      </c>
      <c r="I18" s="57">
        <v>310.8</v>
      </c>
      <c r="J18" s="57">
        <v>24.49</v>
      </c>
      <c r="K18" s="57">
        <v>295.63</v>
      </c>
      <c r="L18" s="29">
        <v>0</v>
      </c>
    </row>
    <row r="19" spans="1:12">
      <c r="A19" s="202"/>
      <c r="B19" s="29" t="s">
        <v>27</v>
      </c>
      <c r="C19" s="36">
        <v>64.099999999999994</v>
      </c>
      <c r="D19" s="29">
        <v>16</v>
      </c>
      <c r="E19" s="57">
        <v>7601.49</v>
      </c>
      <c r="F19" s="57">
        <v>327.75</v>
      </c>
      <c r="G19" s="57">
        <v>450.06</v>
      </c>
      <c r="H19" s="57">
        <v>48</v>
      </c>
      <c r="I19" s="57">
        <v>266.02999999999997</v>
      </c>
      <c r="J19" s="57">
        <v>25</v>
      </c>
      <c r="K19" s="57">
        <v>184.03</v>
      </c>
      <c r="L19" s="29">
        <v>0</v>
      </c>
    </row>
    <row r="20" spans="1:12">
      <c r="A20" s="202"/>
      <c r="B20" s="29" t="s">
        <v>28</v>
      </c>
      <c r="C20" s="36">
        <v>66.56</v>
      </c>
      <c r="D20" s="29">
        <v>15</v>
      </c>
      <c r="E20" s="57">
        <v>11409.51</v>
      </c>
      <c r="F20" s="57">
        <v>321.77999999999997</v>
      </c>
      <c r="G20" s="57">
        <v>612</v>
      </c>
      <c r="H20" s="57">
        <v>46.44</v>
      </c>
      <c r="I20" s="57">
        <v>397.41</v>
      </c>
      <c r="J20" s="57">
        <v>20.8</v>
      </c>
      <c r="K20" s="57">
        <v>214.59</v>
      </c>
      <c r="L20" s="29">
        <v>0</v>
      </c>
    </row>
    <row r="21" spans="1:12" s="9" customFormat="1">
      <c r="A21" s="202"/>
      <c r="B21" s="78" t="s">
        <v>150</v>
      </c>
      <c r="C21" s="80">
        <v>32.450000000000003</v>
      </c>
      <c r="D21" s="78">
        <v>7</v>
      </c>
      <c r="E21" s="85">
        <v>6296.37</v>
      </c>
      <c r="F21" s="85">
        <v>167</v>
      </c>
      <c r="G21" s="85">
        <v>345.82</v>
      </c>
      <c r="H21" s="85">
        <v>32.86</v>
      </c>
      <c r="I21" s="85">
        <v>186.38</v>
      </c>
      <c r="J21" s="85">
        <v>15.2</v>
      </c>
      <c r="K21" s="85">
        <v>159.44</v>
      </c>
      <c r="L21" s="78">
        <v>0</v>
      </c>
    </row>
    <row r="22" spans="1:12">
      <c r="A22" s="29"/>
      <c r="B22" s="29"/>
      <c r="C22" s="36"/>
      <c r="D22" s="29"/>
      <c r="E22" s="57"/>
      <c r="F22" s="57"/>
      <c r="G22" s="57"/>
      <c r="H22" s="57"/>
      <c r="I22" s="57"/>
      <c r="J22" s="57"/>
      <c r="K22" s="57"/>
      <c r="L22" s="29"/>
    </row>
    <row r="23" spans="1:12">
      <c r="A23" s="202" t="s">
        <v>295</v>
      </c>
      <c r="B23" s="29" t="s">
        <v>21</v>
      </c>
      <c r="C23" s="36">
        <v>8.0399999999999991</v>
      </c>
      <c r="D23" s="29">
        <v>2</v>
      </c>
      <c r="E23" s="57">
        <v>1011.61</v>
      </c>
      <c r="F23" s="57">
        <v>40</v>
      </c>
      <c r="G23" s="57">
        <v>24.59</v>
      </c>
      <c r="H23" s="57">
        <v>10</v>
      </c>
      <c r="I23" s="57">
        <v>-6.01</v>
      </c>
      <c r="J23" s="57">
        <v>1.66</v>
      </c>
      <c r="K23" s="57">
        <v>30.6</v>
      </c>
      <c r="L23" s="29">
        <v>0</v>
      </c>
    </row>
    <row r="24" spans="1:12">
      <c r="A24" s="202"/>
      <c r="B24" s="29" t="s">
        <v>22</v>
      </c>
      <c r="C24" s="36">
        <v>10.88</v>
      </c>
      <c r="D24" s="29">
        <v>2</v>
      </c>
      <c r="E24" s="57">
        <v>1426.31</v>
      </c>
      <c r="F24" s="57">
        <v>50</v>
      </c>
      <c r="G24" s="57">
        <v>55.52</v>
      </c>
      <c r="H24" s="57">
        <v>13.18</v>
      </c>
      <c r="I24" s="57">
        <v>0.88</v>
      </c>
      <c r="J24" s="57">
        <v>4</v>
      </c>
      <c r="K24" s="57">
        <v>54.63</v>
      </c>
      <c r="L24" s="29">
        <v>0</v>
      </c>
    </row>
    <row r="25" spans="1:12">
      <c r="A25" s="202"/>
      <c r="B25" s="29" t="s">
        <v>23</v>
      </c>
      <c r="C25" s="36">
        <v>15.43</v>
      </c>
      <c r="D25" s="29">
        <v>3</v>
      </c>
      <c r="E25" s="57">
        <v>3011.98</v>
      </c>
      <c r="F25" s="57">
        <v>80</v>
      </c>
      <c r="G25" s="57">
        <v>161.49</v>
      </c>
      <c r="H25" s="57">
        <v>21.18</v>
      </c>
      <c r="I25" s="57">
        <v>39.869999999999997</v>
      </c>
      <c r="J25" s="57">
        <v>0.59</v>
      </c>
      <c r="K25" s="57">
        <v>121.62</v>
      </c>
      <c r="L25" s="29">
        <v>0.9</v>
      </c>
    </row>
    <row r="26" spans="1:12">
      <c r="A26" s="202"/>
      <c r="B26" s="29" t="s">
        <v>24</v>
      </c>
      <c r="C26" s="36">
        <v>19.93</v>
      </c>
      <c r="D26" s="29">
        <v>3</v>
      </c>
      <c r="E26" s="57">
        <v>4175.3100000000004</v>
      </c>
      <c r="F26" s="57">
        <v>86.57</v>
      </c>
      <c r="G26" s="57">
        <v>219.27</v>
      </c>
      <c r="H26" s="57">
        <v>24.27</v>
      </c>
      <c r="I26" s="57">
        <v>43.11</v>
      </c>
      <c r="J26" s="57">
        <v>2</v>
      </c>
      <c r="K26" s="57">
        <v>176.16</v>
      </c>
      <c r="L26" s="29">
        <v>0</v>
      </c>
    </row>
    <row r="27" spans="1:12">
      <c r="A27" s="202"/>
      <c r="B27" s="29" t="s">
        <v>25</v>
      </c>
      <c r="C27" s="36">
        <v>23.51</v>
      </c>
      <c r="D27" s="29">
        <v>3</v>
      </c>
      <c r="E27" s="57">
        <v>5313.53</v>
      </c>
      <c r="F27" s="57">
        <v>103.47</v>
      </c>
      <c r="G27" s="57">
        <v>274.82</v>
      </c>
      <c r="H27" s="57">
        <v>26.01</v>
      </c>
      <c r="I27" s="57">
        <v>38.94</v>
      </c>
      <c r="J27" s="57">
        <v>0</v>
      </c>
      <c r="K27" s="57">
        <v>235.88</v>
      </c>
      <c r="L27" s="29">
        <v>0</v>
      </c>
    </row>
    <row r="28" spans="1:12">
      <c r="A28" s="202"/>
      <c r="B28" s="29" t="s">
        <v>26</v>
      </c>
      <c r="C28" s="36">
        <v>30.13</v>
      </c>
      <c r="D28" s="29">
        <v>4</v>
      </c>
      <c r="E28" s="57">
        <v>6204.67</v>
      </c>
      <c r="F28" s="57">
        <v>158.74</v>
      </c>
      <c r="G28" s="57">
        <v>319.99</v>
      </c>
      <c r="H28" s="57">
        <v>33.01</v>
      </c>
      <c r="I28" s="57">
        <v>36.619999999999997</v>
      </c>
      <c r="J28" s="57">
        <v>0</v>
      </c>
      <c r="K28" s="57">
        <v>283.37</v>
      </c>
      <c r="L28" s="29">
        <v>4.75</v>
      </c>
    </row>
    <row r="29" spans="1:12">
      <c r="A29" s="202"/>
      <c r="B29" s="29" t="s">
        <v>27</v>
      </c>
      <c r="C29" s="36">
        <v>36.08</v>
      </c>
      <c r="D29" s="29">
        <v>5</v>
      </c>
      <c r="E29" s="57">
        <v>5502.91</v>
      </c>
      <c r="F29" s="57">
        <v>161.12</v>
      </c>
      <c r="G29" s="57">
        <v>308.72000000000003</v>
      </c>
      <c r="H29" s="57">
        <v>40</v>
      </c>
      <c r="I29" s="57">
        <v>20.11</v>
      </c>
      <c r="J29" s="57">
        <v>0</v>
      </c>
      <c r="K29" s="57">
        <v>288.61</v>
      </c>
      <c r="L29" s="29">
        <v>0</v>
      </c>
    </row>
    <row r="30" spans="1:12">
      <c r="A30" s="202"/>
      <c r="B30" s="29" t="s">
        <v>28</v>
      </c>
      <c r="C30" s="36">
        <v>34.130000000000003</v>
      </c>
      <c r="D30" s="29">
        <v>3</v>
      </c>
      <c r="E30" s="57">
        <v>2638.72</v>
      </c>
      <c r="F30" s="57">
        <v>105.02</v>
      </c>
      <c r="G30" s="57">
        <v>175.7</v>
      </c>
      <c r="H30" s="57">
        <v>30</v>
      </c>
      <c r="I30" s="57">
        <v>35.1</v>
      </c>
      <c r="J30" s="57">
        <v>10</v>
      </c>
      <c r="K30" s="57">
        <v>140.61000000000001</v>
      </c>
      <c r="L30" s="29">
        <v>0</v>
      </c>
    </row>
    <row r="31" spans="1:12" s="6" customFormat="1">
      <c r="A31" s="199"/>
      <c r="B31" s="20" t="s">
        <v>150</v>
      </c>
      <c r="C31" s="37">
        <v>18.75</v>
      </c>
      <c r="D31" s="20">
        <v>3</v>
      </c>
      <c r="E31" s="59">
        <v>3697.39</v>
      </c>
      <c r="F31" s="59">
        <v>82</v>
      </c>
      <c r="G31" s="59">
        <v>191.42</v>
      </c>
      <c r="H31" s="59">
        <v>21.15</v>
      </c>
      <c r="I31" s="59">
        <v>33.159999999999997</v>
      </c>
      <c r="J31" s="59">
        <v>0.5</v>
      </c>
      <c r="K31" s="59">
        <v>158.26</v>
      </c>
      <c r="L31" s="20">
        <v>0</v>
      </c>
    </row>
    <row r="32" spans="1:12">
      <c r="A32" s="193" t="s">
        <v>323</v>
      </c>
      <c r="B32" s="193"/>
    </row>
    <row r="33" spans="1:1" ht="12.75" customHeight="1">
      <c r="A33" s="185"/>
    </row>
    <row r="34" spans="1:1">
      <c r="A34" s="69"/>
    </row>
    <row r="35" spans="1:1" ht="12.75" customHeight="1">
      <c r="A35" s="186"/>
    </row>
    <row r="36" spans="1:1">
      <c r="A36" s="69"/>
    </row>
  </sheetData>
  <mergeCells count="5">
    <mergeCell ref="A3:A11"/>
    <mergeCell ref="A13:A21"/>
    <mergeCell ref="A23:A31"/>
    <mergeCell ref="A1:L1"/>
    <mergeCell ref="A32:B32"/>
  </mergeCells>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14"/>
  <sheetViews>
    <sheetView zoomScaleNormal="100" workbookViewId="0">
      <selection activeCell="A14" sqref="A14:B14"/>
    </sheetView>
  </sheetViews>
  <sheetFormatPr defaultColWidth="9" defaultRowHeight="12.75"/>
  <cols>
    <col min="1" max="1" width="5.5" bestFit="1" customWidth="1"/>
    <col min="2" max="2" width="24.6640625" style="1" bestFit="1" customWidth="1"/>
    <col min="3" max="3" width="18.33203125" style="16" bestFit="1" customWidth="1"/>
    <col min="4" max="4" width="15.6640625" style="1" bestFit="1" customWidth="1"/>
    <col min="5" max="5" width="19" style="2" bestFit="1" customWidth="1"/>
    <col min="6" max="6" width="16.33203125" style="1" bestFit="1" customWidth="1"/>
    <col min="7" max="7" width="21.83203125" style="3" bestFit="1" customWidth="1"/>
    <col min="8" max="8" width="16.6640625" style="2" bestFit="1" customWidth="1"/>
    <col min="9" max="9" width="22.1640625" style="3" bestFit="1" customWidth="1"/>
    <col min="10" max="10" width="11.1640625" style="3" bestFit="1" customWidth="1"/>
    <col min="11" max="11" width="37" style="3" bestFit="1" customWidth="1"/>
    <col min="12" max="12" width="37.33203125" style="3" bestFit="1" customWidth="1"/>
    <col min="15" max="15" width="9.33203125" style="3"/>
  </cols>
  <sheetData>
    <row r="1" spans="1:15" ht="30.95" customHeight="1">
      <c r="A1" s="191" t="s">
        <v>440</v>
      </c>
      <c r="B1" s="191"/>
      <c r="C1" s="191"/>
      <c r="D1" s="191"/>
      <c r="E1" s="191"/>
      <c r="F1" s="191"/>
      <c r="G1" s="191"/>
      <c r="H1" s="191"/>
      <c r="I1" s="191"/>
      <c r="J1" s="191"/>
      <c r="K1" s="191"/>
      <c r="L1" s="191"/>
    </row>
    <row r="2" spans="1:15" s="65" customFormat="1">
      <c r="A2" s="19" t="s">
        <v>19</v>
      </c>
      <c r="B2" s="50" t="s">
        <v>152</v>
      </c>
      <c r="C2" s="27" t="s">
        <v>153</v>
      </c>
      <c r="D2" s="50" t="s">
        <v>156</v>
      </c>
      <c r="E2" s="19" t="s">
        <v>177</v>
      </c>
      <c r="F2" s="50" t="s">
        <v>296</v>
      </c>
      <c r="G2" s="27" t="s">
        <v>297</v>
      </c>
      <c r="H2" s="51" t="s">
        <v>298</v>
      </c>
      <c r="I2" s="27" t="s">
        <v>299</v>
      </c>
      <c r="J2" s="27" t="s">
        <v>31</v>
      </c>
      <c r="K2" s="27" t="s">
        <v>307</v>
      </c>
      <c r="L2" s="27" t="s">
        <v>308</v>
      </c>
      <c r="O2" s="87"/>
    </row>
    <row r="3" spans="1:15">
      <c r="A3" s="26">
        <v>1</v>
      </c>
      <c r="B3" s="53">
        <v>1196653</v>
      </c>
      <c r="C3" s="112">
        <v>11.819585915082181</v>
      </c>
      <c r="D3" s="53">
        <v>328149108</v>
      </c>
      <c r="E3" s="55">
        <v>11.84432614495829</v>
      </c>
      <c r="F3" s="53">
        <v>173319433</v>
      </c>
      <c r="G3" s="54">
        <v>11.03</v>
      </c>
      <c r="H3" s="53">
        <v>154829676</v>
      </c>
      <c r="I3" s="54">
        <v>12.49</v>
      </c>
      <c r="J3" s="54">
        <v>35.130000000000003</v>
      </c>
      <c r="K3" s="54">
        <v>52.817279942141425</v>
      </c>
      <c r="L3" s="54">
        <v>47.18272036259809</v>
      </c>
    </row>
    <row r="4" spans="1:15">
      <c r="A4" s="29">
        <v>2</v>
      </c>
      <c r="B4" s="39">
        <v>1093329</v>
      </c>
      <c r="C4" s="113">
        <v>10.799262686515258</v>
      </c>
      <c r="D4" s="39">
        <v>314033305</v>
      </c>
      <c r="E4" s="57">
        <v>11.336857158456221</v>
      </c>
      <c r="F4" s="39">
        <v>172364915</v>
      </c>
      <c r="G4" s="36">
        <v>10.96</v>
      </c>
      <c r="H4" s="39">
        <v>141668390</v>
      </c>
      <c r="I4" s="36">
        <v>11.43</v>
      </c>
      <c r="J4" s="36">
        <v>35.42</v>
      </c>
      <c r="K4" s="36">
        <v>54.887463289920788</v>
      </c>
      <c r="L4" s="36">
        <v>45.112536710079205</v>
      </c>
    </row>
    <row r="5" spans="1:15">
      <c r="A5" s="29">
        <v>3</v>
      </c>
      <c r="B5" s="39">
        <v>1101064</v>
      </c>
      <c r="C5" s="113">
        <v>10.880080367985904</v>
      </c>
      <c r="D5" s="39">
        <v>291655829</v>
      </c>
      <c r="E5" s="57">
        <v>10.524906780052909</v>
      </c>
      <c r="F5" s="39">
        <v>162997326</v>
      </c>
      <c r="G5" s="36">
        <v>10.37</v>
      </c>
      <c r="H5" s="39">
        <v>128658504</v>
      </c>
      <c r="I5" s="36">
        <v>10.38</v>
      </c>
      <c r="J5" s="36">
        <v>35.18</v>
      </c>
      <c r="K5" s="36">
        <v>55.886874114214947</v>
      </c>
      <c r="L5" s="36">
        <v>44.113126228654941</v>
      </c>
    </row>
    <row r="6" spans="1:15">
      <c r="A6" s="29">
        <v>4</v>
      </c>
      <c r="B6" s="39">
        <v>1071675</v>
      </c>
      <c r="C6" s="113">
        <v>10.587116272654809</v>
      </c>
      <c r="D6" s="39">
        <v>281797531</v>
      </c>
      <c r="E6" s="57">
        <v>10.169678489501461</v>
      </c>
      <c r="F6" s="39">
        <v>149392067</v>
      </c>
      <c r="G6" s="36">
        <v>9.5</v>
      </c>
      <c r="H6" s="39">
        <v>132405464</v>
      </c>
      <c r="I6" s="36">
        <v>10.68</v>
      </c>
      <c r="J6" s="36">
        <v>35.92</v>
      </c>
      <c r="K6" s="36">
        <v>53.013973000352507</v>
      </c>
      <c r="L6" s="36">
        <v>46.986026999647493</v>
      </c>
    </row>
    <row r="7" spans="1:15">
      <c r="A7" s="29">
        <v>5</v>
      </c>
      <c r="B7" s="39">
        <v>1006368</v>
      </c>
      <c r="C7" s="113">
        <v>9.9405748208896298</v>
      </c>
      <c r="D7" s="39">
        <v>257673115</v>
      </c>
      <c r="E7" s="57">
        <v>9.2968318327179027</v>
      </c>
      <c r="F7" s="39">
        <v>139453470</v>
      </c>
      <c r="G7" s="36">
        <v>8.8699999999999992</v>
      </c>
      <c r="H7" s="39">
        <v>118219645</v>
      </c>
      <c r="I7" s="36">
        <v>9.5399999999999991</v>
      </c>
      <c r="J7" s="36">
        <v>36.200000000000003</v>
      </c>
      <c r="K7" s="36">
        <v>54.12030277198302</v>
      </c>
      <c r="L7" s="36">
        <v>45.87969722801698</v>
      </c>
    </row>
    <row r="8" spans="1:15">
      <c r="A8" s="29">
        <v>6</v>
      </c>
      <c r="B8" s="39">
        <v>970429</v>
      </c>
      <c r="C8" s="113">
        <v>9.586997464455548</v>
      </c>
      <c r="D8" s="39">
        <v>275898419</v>
      </c>
      <c r="E8" s="57">
        <v>9.9565415151705938</v>
      </c>
      <c r="F8" s="39">
        <v>150301878</v>
      </c>
      <c r="G8" s="36">
        <v>9.56</v>
      </c>
      <c r="H8" s="39">
        <v>125596542</v>
      </c>
      <c r="I8" s="36">
        <v>10.130000000000001</v>
      </c>
      <c r="J8" s="36">
        <v>36.35</v>
      </c>
      <c r="K8" s="36">
        <v>54.477252368742278</v>
      </c>
      <c r="L8" s="36">
        <v>45.522747993709963</v>
      </c>
    </row>
    <row r="9" spans="1:15">
      <c r="A9" s="29">
        <v>7</v>
      </c>
      <c r="B9" s="39">
        <v>966370</v>
      </c>
      <c r="C9" s="113">
        <v>9.546588623720222</v>
      </c>
      <c r="D9" s="39">
        <v>276853627</v>
      </c>
      <c r="E9" s="57">
        <v>9.9971390340907575</v>
      </c>
      <c r="F9" s="39">
        <v>160118388</v>
      </c>
      <c r="G9" s="36">
        <v>10.19</v>
      </c>
      <c r="H9" s="39">
        <v>116735239</v>
      </c>
      <c r="I9" s="36">
        <v>9.42</v>
      </c>
      <c r="J9" s="36">
        <v>36.46</v>
      </c>
      <c r="K9" s="36">
        <v>57.835033528385019</v>
      </c>
      <c r="L9" s="36">
        <v>42.164966471614981</v>
      </c>
    </row>
    <row r="10" spans="1:15">
      <c r="A10" s="29">
        <v>8</v>
      </c>
      <c r="B10" s="39">
        <v>956834</v>
      </c>
      <c r="C10" s="113">
        <v>9.4556687320657442</v>
      </c>
      <c r="D10" s="39">
        <v>281674512</v>
      </c>
      <c r="E10" s="57">
        <v>10.169678489501461</v>
      </c>
      <c r="F10" s="39">
        <v>162573962</v>
      </c>
      <c r="G10" s="36">
        <v>10.34</v>
      </c>
      <c r="H10" s="39">
        <v>119100550</v>
      </c>
      <c r="I10" s="36">
        <v>9.61</v>
      </c>
      <c r="J10" s="36">
        <v>36.299999999999997</v>
      </c>
      <c r="K10" s="36">
        <v>57.716958785394112</v>
      </c>
      <c r="L10" s="36">
        <v>42.283041214605888</v>
      </c>
    </row>
    <row r="11" spans="1:15">
      <c r="A11" s="29">
        <v>9</v>
      </c>
      <c r="B11" s="39">
        <v>916462</v>
      </c>
      <c r="C11" s="113">
        <v>9.0515803247125088</v>
      </c>
      <c r="D11" s="39">
        <v>233032444</v>
      </c>
      <c r="E11" s="57">
        <v>8.4138357962043031</v>
      </c>
      <c r="F11" s="39">
        <v>139282070</v>
      </c>
      <c r="G11" s="36">
        <v>8.86</v>
      </c>
      <c r="H11" s="39">
        <v>93750374</v>
      </c>
      <c r="I11" s="36">
        <v>7.56</v>
      </c>
      <c r="J11" s="36">
        <v>36.33</v>
      </c>
      <c r="K11" s="36">
        <v>59.769389879462452</v>
      </c>
      <c r="L11" s="36">
        <v>40.230610120537555</v>
      </c>
    </row>
    <row r="12" spans="1:15">
      <c r="A12" s="29">
        <v>10</v>
      </c>
      <c r="B12" s="39">
        <v>842508</v>
      </c>
      <c r="C12" s="113">
        <v>8.3242211914766813</v>
      </c>
      <c r="D12" s="39">
        <v>229395772</v>
      </c>
      <c r="E12" s="57">
        <v>8.2818938597137652</v>
      </c>
      <c r="F12" s="39">
        <v>139908243</v>
      </c>
      <c r="G12" s="36">
        <v>8.9</v>
      </c>
      <c r="H12" s="39">
        <v>89487529</v>
      </c>
      <c r="I12" s="36">
        <v>7.22</v>
      </c>
      <c r="J12" s="36">
        <v>37.29</v>
      </c>
      <c r="K12" s="36">
        <v>60.98989609974155</v>
      </c>
      <c r="L12" s="36">
        <v>39.010103900258457</v>
      </c>
    </row>
    <row r="13" spans="1:15">
      <c r="A13" s="97" t="s">
        <v>150</v>
      </c>
      <c r="B13" s="40">
        <v>10121692</v>
      </c>
      <c r="C13" s="114">
        <v>100.00177860974232</v>
      </c>
      <c r="D13" s="40">
        <v>2770163662</v>
      </c>
      <c r="E13" s="59">
        <v>100.0018384800977</v>
      </c>
      <c r="F13" s="40">
        <v>1549711751</v>
      </c>
      <c r="G13" s="37">
        <v>98.58</v>
      </c>
      <c r="H13" s="40">
        <v>1220451911</v>
      </c>
      <c r="I13" s="37">
        <v>98.46</v>
      </c>
      <c r="J13" s="37">
        <v>36</v>
      </c>
      <c r="K13" s="37"/>
      <c r="L13" s="37"/>
    </row>
    <row r="14" spans="1:15">
      <c r="A14" s="193" t="s">
        <v>323</v>
      </c>
      <c r="B14" s="193"/>
    </row>
  </sheetData>
  <mergeCells count="2">
    <mergeCell ref="A14:B14"/>
    <mergeCell ref="A1:L1"/>
  </mergeCells>
  <pageMargins left="0.7" right="0.7" top="0.75" bottom="0.75" header="0.3" footer="0.3"/>
  <pageSetup paperSize="9" orientation="portrait" horizont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zoomScaleNormal="100" workbookViewId="0">
      <pane xSplit="3" ySplit="2" topLeftCell="H3" activePane="bottomRight" state="frozen"/>
      <selection pane="topRight" activeCell="D1" sqref="D1"/>
      <selection pane="bottomLeft" activeCell="A3" sqref="A3"/>
      <selection pane="bottomRight" sqref="A1:U1"/>
    </sheetView>
  </sheetViews>
  <sheetFormatPr defaultColWidth="9" defaultRowHeight="12.75"/>
  <cols>
    <col min="1" max="1" width="13.83203125" style="28" bestFit="1" customWidth="1"/>
    <col min="2" max="2" width="28.33203125" customWidth="1"/>
    <col min="3" max="3" width="35.33203125" customWidth="1"/>
    <col min="4" max="4" width="24.6640625" bestFit="1" customWidth="1"/>
    <col min="5" max="5" width="18.33203125" bestFit="1" customWidth="1"/>
    <col min="6" max="6" width="16" bestFit="1" customWidth="1"/>
    <col min="7" max="7" width="19" bestFit="1" customWidth="1"/>
    <col min="8" max="8" width="11.83203125" bestFit="1" customWidth="1"/>
    <col min="9" max="9" width="14.1640625" bestFit="1" customWidth="1"/>
    <col min="10" max="10" width="16.1640625" bestFit="1" customWidth="1"/>
    <col min="11" max="11" width="19" bestFit="1" customWidth="1"/>
    <col min="12" max="12" width="21" bestFit="1" customWidth="1"/>
    <col min="13" max="13" width="14.6640625" bestFit="1" customWidth="1"/>
    <col min="14" max="14" width="16.6640625" bestFit="1" customWidth="1"/>
    <col min="15" max="15" width="13.33203125" bestFit="1" customWidth="1"/>
    <col min="16" max="16" width="15.33203125" bestFit="1" customWidth="1"/>
    <col min="17" max="17" width="21" bestFit="1" customWidth="1"/>
    <col min="18" max="18" width="22.6640625" customWidth="1"/>
    <col min="19" max="19" width="12.5" bestFit="1" customWidth="1"/>
    <col min="20" max="20" width="19.1640625" bestFit="1" customWidth="1"/>
    <col min="21" max="21" width="13.5" bestFit="1" customWidth="1"/>
  </cols>
  <sheetData>
    <row r="1" spans="1:21" ht="30.95" customHeight="1">
      <c r="A1" s="191" t="s">
        <v>371</v>
      </c>
      <c r="B1" s="191"/>
      <c r="C1" s="191"/>
      <c r="D1" s="191"/>
      <c r="E1" s="191"/>
      <c r="F1" s="191"/>
      <c r="G1" s="191"/>
      <c r="H1" s="191"/>
      <c r="I1" s="191"/>
      <c r="J1" s="191"/>
      <c r="K1" s="191"/>
      <c r="L1" s="191"/>
      <c r="M1" s="191"/>
      <c r="N1" s="191"/>
      <c r="O1" s="191"/>
      <c r="P1" s="191"/>
      <c r="Q1" s="191"/>
      <c r="R1" s="191"/>
      <c r="S1" s="191"/>
      <c r="T1" s="191"/>
      <c r="U1" s="191"/>
    </row>
    <row r="2" spans="1:21" s="22" customFormat="1">
      <c r="B2" s="67"/>
      <c r="C2" s="67" t="s">
        <v>171</v>
      </c>
      <c r="D2" s="19" t="s">
        <v>152</v>
      </c>
      <c r="E2" s="27" t="s">
        <v>153</v>
      </c>
      <c r="F2" s="50" t="s">
        <v>156</v>
      </c>
      <c r="G2" s="51" t="s">
        <v>177</v>
      </c>
      <c r="H2" s="51" t="s">
        <v>112</v>
      </c>
      <c r="I2" s="141" t="s">
        <v>157</v>
      </c>
      <c r="J2" s="141" t="s">
        <v>158</v>
      </c>
      <c r="K2" s="141" t="s">
        <v>159</v>
      </c>
      <c r="L2" s="141" t="s">
        <v>178</v>
      </c>
      <c r="M2" s="141" t="s">
        <v>160</v>
      </c>
      <c r="N2" s="19" t="s">
        <v>161</v>
      </c>
      <c r="O2" s="27" t="s">
        <v>162</v>
      </c>
      <c r="P2" s="27" t="s">
        <v>163</v>
      </c>
      <c r="Q2" s="27" t="s">
        <v>164</v>
      </c>
      <c r="R2" s="19" t="s">
        <v>165</v>
      </c>
      <c r="S2" s="27" t="s">
        <v>166</v>
      </c>
      <c r="T2" s="27" t="s">
        <v>167</v>
      </c>
      <c r="U2" s="60" t="s">
        <v>168</v>
      </c>
    </row>
    <row r="3" spans="1:21">
      <c r="A3" s="196" t="s">
        <v>182</v>
      </c>
      <c r="B3" s="195" t="s">
        <v>169</v>
      </c>
      <c r="C3" s="26" t="s">
        <v>21</v>
      </c>
      <c r="D3" s="53">
        <v>731478</v>
      </c>
      <c r="E3" s="54">
        <v>8.32</v>
      </c>
      <c r="F3" s="53">
        <v>46622624</v>
      </c>
      <c r="G3" s="55">
        <v>2.97</v>
      </c>
      <c r="H3" s="55">
        <v>5.71</v>
      </c>
      <c r="I3" s="55">
        <v>63.74</v>
      </c>
      <c r="J3" s="55">
        <v>16</v>
      </c>
      <c r="K3" s="55">
        <v>735.12</v>
      </c>
      <c r="L3" s="55">
        <v>58.06</v>
      </c>
      <c r="M3" s="55">
        <v>84.97</v>
      </c>
      <c r="N3" s="26">
        <v>14</v>
      </c>
      <c r="O3" s="54">
        <v>8.65</v>
      </c>
      <c r="P3" s="54">
        <v>4.55</v>
      </c>
      <c r="Q3" s="54">
        <v>22.43</v>
      </c>
      <c r="R3" s="26">
        <v>6</v>
      </c>
      <c r="S3" s="54">
        <v>-0.26</v>
      </c>
      <c r="T3" s="54">
        <v>-0.37</v>
      </c>
      <c r="U3" s="56">
        <f t="shared" ref="U3:U29" si="0">-1*(F3/(K3*D3))</f>
        <v>-8.6703615035780224E-2</v>
      </c>
    </row>
    <row r="4" spans="1:21">
      <c r="A4" s="196"/>
      <c r="B4" s="194"/>
      <c r="C4" s="29" t="s">
        <v>22</v>
      </c>
      <c r="D4" s="39">
        <v>1138516</v>
      </c>
      <c r="E4" s="36">
        <v>12.96</v>
      </c>
      <c r="F4" s="39">
        <v>121572929</v>
      </c>
      <c r="G4" s="57">
        <v>7.73</v>
      </c>
      <c r="H4" s="57">
        <v>5.38</v>
      </c>
      <c r="I4" s="57">
        <v>106.78</v>
      </c>
      <c r="J4" s="57">
        <v>20</v>
      </c>
      <c r="K4" s="57">
        <v>1065.02</v>
      </c>
      <c r="L4" s="57">
        <v>69.62</v>
      </c>
      <c r="M4" s="57">
        <v>106.56</v>
      </c>
      <c r="N4" s="29">
        <v>15</v>
      </c>
      <c r="O4" s="36">
        <v>9.99</v>
      </c>
      <c r="P4" s="36">
        <v>5</v>
      </c>
      <c r="Q4" s="36">
        <v>24.92</v>
      </c>
      <c r="R4" s="29">
        <v>6</v>
      </c>
      <c r="S4" s="36">
        <v>-0.31</v>
      </c>
      <c r="T4" s="36">
        <v>-0.39</v>
      </c>
      <c r="U4" s="58">
        <f t="shared" si="0"/>
        <v>-0.10026283451330939</v>
      </c>
    </row>
    <row r="5" spans="1:21">
      <c r="A5" s="196"/>
      <c r="B5" s="194"/>
      <c r="C5" s="29" t="s">
        <v>23</v>
      </c>
      <c r="D5" s="39">
        <v>2877458</v>
      </c>
      <c r="E5" s="36">
        <v>32.75</v>
      </c>
      <c r="F5" s="39">
        <v>452931997</v>
      </c>
      <c r="G5" s="57">
        <v>28.81</v>
      </c>
      <c r="H5" s="57">
        <v>5.0599999999999996</v>
      </c>
      <c r="I5" s="57">
        <v>157.41</v>
      </c>
      <c r="J5" s="57">
        <v>21.1</v>
      </c>
      <c r="K5" s="57">
        <v>1642.06</v>
      </c>
      <c r="L5" s="57">
        <v>85</v>
      </c>
      <c r="M5" s="57">
        <v>139.36000000000001</v>
      </c>
      <c r="N5" s="29">
        <v>18</v>
      </c>
      <c r="O5" s="36">
        <v>11.78</v>
      </c>
      <c r="P5" s="36">
        <v>5</v>
      </c>
      <c r="Q5" s="36">
        <v>28.4</v>
      </c>
      <c r="R5" s="29">
        <v>7</v>
      </c>
      <c r="S5" s="36">
        <v>-0.27</v>
      </c>
      <c r="T5" s="36">
        <v>-0.38</v>
      </c>
      <c r="U5" s="58">
        <f t="shared" si="0"/>
        <v>-9.5859461921561001E-2</v>
      </c>
    </row>
    <row r="6" spans="1:21">
      <c r="A6" s="196"/>
      <c r="B6" s="194"/>
      <c r="C6" s="29" t="s">
        <v>24</v>
      </c>
      <c r="D6" s="39">
        <v>1841705</v>
      </c>
      <c r="E6" s="36">
        <v>20.96</v>
      </c>
      <c r="F6" s="39">
        <v>390413719</v>
      </c>
      <c r="G6" s="57">
        <v>24.84</v>
      </c>
      <c r="H6" s="57">
        <v>5.39</v>
      </c>
      <c r="I6" s="57">
        <v>211.98</v>
      </c>
      <c r="J6" s="57">
        <v>22.5</v>
      </c>
      <c r="K6" s="57">
        <v>2511.23</v>
      </c>
      <c r="L6" s="57">
        <v>95.17</v>
      </c>
      <c r="M6" s="57">
        <v>196.73</v>
      </c>
      <c r="N6" s="29">
        <v>21</v>
      </c>
      <c r="O6" s="36">
        <v>12.76</v>
      </c>
      <c r="P6" s="36">
        <v>5</v>
      </c>
      <c r="Q6" s="36">
        <v>34.119999999999997</v>
      </c>
      <c r="R6" s="29">
        <v>8</v>
      </c>
      <c r="S6" s="36">
        <v>-0.26</v>
      </c>
      <c r="T6" s="36">
        <v>-0.37</v>
      </c>
      <c r="U6" s="58">
        <f t="shared" si="0"/>
        <v>-8.4414783722357722E-2</v>
      </c>
    </row>
    <row r="7" spans="1:21">
      <c r="A7" s="196"/>
      <c r="B7" s="194"/>
      <c r="C7" s="29" t="s">
        <v>25</v>
      </c>
      <c r="D7" s="39">
        <v>1273304</v>
      </c>
      <c r="E7" s="36">
        <v>14.49</v>
      </c>
      <c r="F7" s="39">
        <v>299221358</v>
      </c>
      <c r="G7" s="57">
        <v>19.03</v>
      </c>
      <c r="H7" s="57">
        <v>5.62</v>
      </c>
      <c r="I7" s="57">
        <v>235</v>
      </c>
      <c r="J7" s="57">
        <v>25</v>
      </c>
      <c r="K7" s="57">
        <v>2613.84</v>
      </c>
      <c r="L7" s="57">
        <v>110</v>
      </c>
      <c r="M7" s="57">
        <v>269.18</v>
      </c>
      <c r="N7" s="29">
        <v>23</v>
      </c>
      <c r="O7" s="36">
        <v>9.7100000000000009</v>
      </c>
      <c r="P7" s="36">
        <v>5.0999999999999996</v>
      </c>
      <c r="Q7" s="36">
        <v>41.64</v>
      </c>
      <c r="R7" s="29">
        <v>9</v>
      </c>
      <c r="S7" s="36">
        <v>-0.25</v>
      </c>
      <c r="T7" s="36">
        <v>-0.34</v>
      </c>
      <c r="U7" s="58">
        <f t="shared" si="0"/>
        <v>-8.9904511679590127E-2</v>
      </c>
    </row>
    <row r="8" spans="1:21">
      <c r="A8" s="196"/>
      <c r="B8" s="194"/>
      <c r="C8" s="29" t="s">
        <v>26</v>
      </c>
      <c r="D8" s="39">
        <v>660506</v>
      </c>
      <c r="E8" s="36">
        <v>7.52</v>
      </c>
      <c r="F8" s="39">
        <v>191826753</v>
      </c>
      <c r="G8" s="57">
        <v>12.2</v>
      </c>
      <c r="H8" s="57">
        <v>5.67</v>
      </c>
      <c r="I8" s="57">
        <v>290.42</v>
      </c>
      <c r="J8" s="57">
        <v>29.3</v>
      </c>
      <c r="K8" s="57">
        <v>3784.67</v>
      </c>
      <c r="L8" s="57">
        <v>158.5</v>
      </c>
      <c r="M8" s="57">
        <v>386.83</v>
      </c>
      <c r="N8" s="29">
        <v>28</v>
      </c>
      <c r="O8" s="36">
        <v>9.7799999999999994</v>
      </c>
      <c r="P8" s="36">
        <v>5.64</v>
      </c>
      <c r="Q8" s="36">
        <v>52.37</v>
      </c>
      <c r="R8" s="29">
        <v>10</v>
      </c>
      <c r="S8" s="36">
        <v>-0.25</v>
      </c>
      <c r="T8" s="36">
        <v>-0.34</v>
      </c>
      <c r="U8" s="58">
        <f t="shared" si="0"/>
        <v>-7.6736924778849053E-2</v>
      </c>
    </row>
    <row r="9" spans="1:21">
      <c r="A9" s="196"/>
      <c r="B9" s="194"/>
      <c r="C9" s="29" t="s">
        <v>27</v>
      </c>
      <c r="D9" s="39">
        <v>209861</v>
      </c>
      <c r="E9" s="36">
        <v>2.39</v>
      </c>
      <c r="F9" s="39">
        <v>50740195</v>
      </c>
      <c r="G9" s="57">
        <v>3.23</v>
      </c>
      <c r="H9" s="57">
        <v>6.02</v>
      </c>
      <c r="I9" s="57">
        <v>241.78</v>
      </c>
      <c r="J9" s="57">
        <v>30</v>
      </c>
      <c r="K9" s="57">
        <v>3527.88</v>
      </c>
      <c r="L9" s="57">
        <v>197.5</v>
      </c>
      <c r="M9" s="57">
        <v>436.94</v>
      </c>
      <c r="N9" s="29">
        <v>35</v>
      </c>
      <c r="O9" s="36">
        <v>8.07</v>
      </c>
      <c r="P9" s="36">
        <v>5.91</v>
      </c>
      <c r="Q9" s="36">
        <v>61.94</v>
      </c>
      <c r="R9" s="29">
        <v>15</v>
      </c>
      <c r="S9" s="36">
        <v>-0.16</v>
      </c>
      <c r="T9" s="36">
        <v>-0.26</v>
      </c>
      <c r="U9" s="58">
        <f t="shared" si="0"/>
        <v>-6.8534080391465191E-2</v>
      </c>
    </row>
    <row r="10" spans="1:21">
      <c r="A10" s="196"/>
      <c r="B10" s="194"/>
      <c r="C10" s="29" t="s">
        <v>28</v>
      </c>
      <c r="D10" s="39">
        <v>54054</v>
      </c>
      <c r="E10" s="36">
        <v>0.62</v>
      </c>
      <c r="F10" s="39">
        <v>18657111</v>
      </c>
      <c r="G10" s="57">
        <v>1.19</v>
      </c>
      <c r="H10" s="57">
        <v>6.2</v>
      </c>
      <c r="I10" s="57">
        <v>345.16</v>
      </c>
      <c r="J10" s="57">
        <v>30</v>
      </c>
      <c r="K10" s="57">
        <v>6240.25</v>
      </c>
      <c r="L10" s="57">
        <v>214.18</v>
      </c>
      <c r="M10" s="57">
        <v>423.37</v>
      </c>
      <c r="N10" s="29">
        <v>26</v>
      </c>
      <c r="O10" s="36">
        <v>14.74</v>
      </c>
      <c r="P10" s="36">
        <v>6.69</v>
      </c>
      <c r="Q10" s="36">
        <v>62.63</v>
      </c>
      <c r="R10" s="29">
        <v>12</v>
      </c>
      <c r="S10" s="36">
        <v>-0.17</v>
      </c>
      <c r="T10" s="36">
        <v>-0.23</v>
      </c>
      <c r="U10" s="58">
        <f t="shared" si="0"/>
        <v>-5.5311389552806164E-2</v>
      </c>
    </row>
    <row r="11" spans="1:21">
      <c r="A11" s="196"/>
      <c r="B11" s="194"/>
      <c r="C11" s="78" t="s">
        <v>20</v>
      </c>
      <c r="D11" s="79">
        <v>8786880</v>
      </c>
      <c r="E11" s="80">
        <v>100</v>
      </c>
      <c r="F11" s="39">
        <v>1571986688</v>
      </c>
      <c r="G11" s="85">
        <v>100</v>
      </c>
      <c r="H11" s="85">
        <v>5.38</v>
      </c>
      <c r="I11" s="85">
        <v>178.9</v>
      </c>
      <c r="J11" s="85">
        <v>21.65</v>
      </c>
      <c r="K11" s="85">
        <v>2049.1799999999998</v>
      </c>
      <c r="L11" s="85">
        <v>90</v>
      </c>
      <c r="M11" s="85">
        <v>188.88</v>
      </c>
      <c r="N11" s="78">
        <v>19</v>
      </c>
      <c r="O11" s="80">
        <v>10.85</v>
      </c>
      <c r="P11" s="80">
        <v>5</v>
      </c>
      <c r="Q11" s="80">
        <v>33.380000000000003</v>
      </c>
      <c r="R11" s="78">
        <v>8</v>
      </c>
      <c r="S11" s="80">
        <v>-0.26</v>
      </c>
      <c r="T11" s="80">
        <v>-0.37</v>
      </c>
      <c r="U11" s="92">
        <f t="shared" si="0"/>
        <v>-8.7303983494111712E-2</v>
      </c>
    </row>
    <row r="12" spans="1:21">
      <c r="A12" s="196"/>
      <c r="B12" s="194" t="s">
        <v>155</v>
      </c>
      <c r="C12" s="29" t="s">
        <v>21</v>
      </c>
      <c r="D12" s="39">
        <v>400412</v>
      </c>
      <c r="E12" s="36">
        <v>8.01</v>
      </c>
      <c r="F12" s="39">
        <v>20690253</v>
      </c>
      <c r="G12" s="57">
        <v>1.94</v>
      </c>
      <c r="H12" s="57">
        <v>5.61</v>
      </c>
      <c r="I12" s="57">
        <v>51.67</v>
      </c>
      <c r="J12" s="57">
        <v>14</v>
      </c>
      <c r="K12" s="57">
        <v>764.99</v>
      </c>
      <c r="L12" s="57">
        <v>41.67</v>
      </c>
      <c r="M12" s="57">
        <v>58.77</v>
      </c>
      <c r="N12" s="29">
        <v>10</v>
      </c>
      <c r="O12" s="36">
        <v>13.02</v>
      </c>
      <c r="P12" s="36">
        <v>4.67</v>
      </c>
      <c r="Q12" s="36">
        <v>16.25</v>
      </c>
      <c r="R12" s="29">
        <v>5</v>
      </c>
      <c r="S12" s="36">
        <v>-0.28999999999999998</v>
      </c>
      <c r="T12" s="36">
        <v>-0.39</v>
      </c>
      <c r="U12" s="58">
        <f t="shared" si="0"/>
        <v>-6.7546516840461548E-2</v>
      </c>
    </row>
    <row r="13" spans="1:21">
      <c r="A13" s="196"/>
      <c r="B13" s="194"/>
      <c r="C13" s="29" t="s">
        <v>22</v>
      </c>
      <c r="D13" s="39">
        <v>589911</v>
      </c>
      <c r="E13" s="36">
        <v>11.8</v>
      </c>
      <c r="F13" s="39">
        <v>65815844</v>
      </c>
      <c r="G13" s="57">
        <v>6.18</v>
      </c>
      <c r="H13" s="57">
        <v>5.38</v>
      </c>
      <c r="I13" s="57">
        <v>111.57</v>
      </c>
      <c r="J13" s="57">
        <v>20</v>
      </c>
      <c r="K13" s="57">
        <v>1178.92</v>
      </c>
      <c r="L13" s="57">
        <v>61</v>
      </c>
      <c r="M13" s="57">
        <v>86.33</v>
      </c>
      <c r="N13" s="29">
        <v>13</v>
      </c>
      <c r="O13" s="36">
        <v>13.66</v>
      </c>
      <c r="P13" s="36">
        <v>5.08</v>
      </c>
      <c r="Q13" s="36">
        <v>20.74</v>
      </c>
      <c r="R13" s="29">
        <v>6</v>
      </c>
      <c r="S13" s="36">
        <v>-0.32</v>
      </c>
      <c r="T13" s="36">
        <v>-0.41</v>
      </c>
      <c r="U13" s="58">
        <f t="shared" si="0"/>
        <v>-9.4636708073809486E-2</v>
      </c>
    </row>
    <row r="14" spans="1:21">
      <c r="A14" s="196"/>
      <c r="B14" s="194"/>
      <c r="C14" s="29" t="s">
        <v>23</v>
      </c>
      <c r="D14" s="39">
        <v>1575383</v>
      </c>
      <c r="E14" s="36">
        <v>31.52</v>
      </c>
      <c r="F14" s="39">
        <v>282829958</v>
      </c>
      <c r="G14" s="57">
        <v>26.54</v>
      </c>
      <c r="H14" s="57">
        <v>5.03</v>
      </c>
      <c r="I14" s="57">
        <v>179.53</v>
      </c>
      <c r="J14" s="57">
        <v>23</v>
      </c>
      <c r="K14" s="57">
        <v>2011.07</v>
      </c>
      <c r="L14" s="57">
        <v>88.4</v>
      </c>
      <c r="M14" s="57">
        <v>128.22</v>
      </c>
      <c r="N14" s="29">
        <v>17</v>
      </c>
      <c r="O14" s="36">
        <v>15.68</v>
      </c>
      <c r="P14" s="36">
        <v>5.33</v>
      </c>
      <c r="Q14" s="36">
        <v>26.18</v>
      </c>
      <c r="R14" s="29">
        <v>7</v>
      </c>
      <c r="S14" s="36">
        <v>-0.28999999999999998</v>
      </c>
      <c r="T14" s="36">
        <v>-0.4</v>
      </c>
      <c r="U14" s="58">
        <f t="shared" si="0"/>
        <v>-8.9271342692156488E-2</v>
      </c>
    </row>
    <row r="15" spans="1:21">
      <c r="A15" s="196"/>
      <c r="B15" s="194"/>
      <c r="C15" s="29" t="s">
        <v>24</v>
      </c>
      <c r="D15" s="39">
        <v>1064685</v>
      </c>
      <c r="E15" s="36">
        <v>21.3</v>
      </c>
      <c r="F15" s="39">
        <v>278223863</v>
      </c>
      <c r="G15" s="57">
        <v>26.11</v>
      </c>
      <c r="H15" s="57">
        <v>5.38</v>
      </c>
      <c r="I15" s="57">
        <v>261.32</v>
      </c>
      <c r="J15" s="57">
        <v>24.4</v>
      </c>
      <c r="K15" s="57">
        <v>3306.38</v>
      </c>
      <c r="L15" s="57">
        <v>100</v>
      </c>
      <c r="M15" s="57">
        <v>191.34</v>
      </c>
      <c r="N15" s="29">
        <v>20</v>
      </c>
      <c r="O15" s="36">
        <v>17.28</v>
      </c>
      <c r="P15" s="36">
        <v>5.16</v>
      </c>
      <c r="Q15" s="36">
        <v>32.99</v>
      </c>
      <c r="R15" s="29">
        <v>8</v>
      </c>
      <c r="S15" s="36">
        <v>-0.25</v>
      </c>
      <c r="T15" s="36">
        <v>-0.37</v>
      </c>
      <c r="U15" s="58">
        <f t="shared" si="0"/>
        <v>-7.9035185243675449E-2</v>
      </c>
    </row>
    <row r="16" spans="1:21">
      <c r="A16" s="196"/>
      <c r="B16" s="194"/>
      <c r="C16" s="29" t="s">
        <v>25</v>
      </c>
      <c r="D16" s="39">
        <v>764637</v>
      </c>
      <c r="E16" s="36">
        <v>15.3</v>
      </c>
      <c r="F16" s="39">
        <v>216297235</v>
      </c>
      <c r="G16" s="57">
        <v>20.3</v>
      </c>
      <c r="H16" s="57">
        <v>5.68</v>
      </c>
      <c r="I16" s="57">
        <v>282.88</v>
      </c>
      <c r="J16" s="57">
        <v>27.03</v>
      </c>
      <c r="K16" s="57">
        <v>3283.67</v>
      </c>
      <c r="L16" s="57">
        <v>119.5</v>
      </c>
      <c r="M16" s="57">
        <v>279.31</v>
      </c>
      <c r="N16" s="29">
        <v>23</v>
      </c>
      <c r="O16" s="36">
        <v>11.76</v>
      </c>
      <c r="P16" s="36">
        <v>5.73</v>
      </c>
      <c r="Q16" s="36">
        <v>41.61</v>
      </c>
      <c r="R16" s="29">
        <v>9</v>
      </c>
      <c r="S16" s="36">
        <v>-0.24</v>
      </c>
      <c r="T16" s="36">
        <v>-0.35</v>
      </c>
      <c r="U16" s="58">
        <f t="shared" si="0"/>
        <v>-8.6146205604787238E-2</v>
      </c>
    </row>
    <row r="17" spans="1:21">
      <c r="A17" s="196"/>
      <c r="B17" s="194"/>
      <c r="C17" s="29" t="s">
        <v>26</v>
      </c>
      <c r="D17" s="39">
        <v>417664</v>
      </c>
      <c r="E17" s="36">
        <v>8.36</v>
      </c>
      <c r="F17" s="39">
        <v>142278346</v>
      </c>
      <c r="G17" s="57">
        <v>13.35</v>
      </c>
      <c r="H17" s="57">
        <v>5.66</v>
      </c>
      <c r="I17" s="57">
        <v>340.65</v>
      </c>
      <c r="J17" s="57">
        <v>34.28</v>
      </c>
      <c r="K17" s="57">
        <v>4680.21</v>
      </c>
      <c r="L17" s="57">
        <v>185</v>
      </c>
      <c r="M17" s="57">
        <v>398.87</v>
      </c>
      <c r="N17" s="29">
        <v>29</v>
      </c>
      <c r="O17" s="36">
        <v>11.73</v>
      </c>
      <c r="P17" s="36">
        <v>6.27</v>
      </c>
      <c r="Q17" s="36">
        <v>52.77</v>
      </c>
      <c r="R17" s="29">
        <v>11</v>
      </c>
      <c r="S17" s="36">
        <v>-0.24</v>
      </c>
      <c r="T17" s="36">
        <v>-0.32</v>
      </c>
      <c r="U17" s="58">
        <f t="shared" si="0"/>
        <v>-7.2785760517320636E-2</v>
      </c>
    </row>
    <row r="18" spans="1:21">
      <c r="A18" s="196"/>
      <c r="B18" s="194"/>
      <c r="C18" s="29" t="s">
        <v>27</v>
      </c>
      <c r="D18" s="39">
        <v>145110</v>
      </c>
      <c r="E18" s="36">
        <v>2.9</v>
      </c>
      <c r="F18" s="39">
        <v>42306437</v>
      </c>
      <c r="G18" s="57">
        <v>3.97</v>
      </c>
      <c r="H18" s="57">
        <v>6.17</v>
      </c>
      <c r="I18" s="57">
        <v>291.55</v>
      </c>
      <c r="J18" s="57">
        <v>35</v>
      </c>
      <c r="K18" s="57">
        <v>4112.6099999999997</v>
      </c>
      <c r="L18" s="57">
        <v>236.5</v>
      </c>
      <c r="M18" s="57">
        <v>455.68</v>
      </c>
      <c r="N18" s="29">
        <v>36</v>
      </c>
      <c r="O18" s="36">
        <v>9.0299999999999994</v>
      </c>
      <c r="P18" s="36">
        <v>6.31</v>
      </c>
      <c r="Q18" s="36">
        <v>64.48</v>
      </c>
      <c r="R18" s="29">
        <v>16</v>
      </c>
      <c r="S18" s="36">
        <v>-0.17</v>
      </c>
      <c r="T18" s="36">
        <v>-0.24</v>
      </c>
      <c r="U18" s="58">
        <f t="shared" si="0"/>
        <v>-7.0891078214883926E-2</v>
      </c>
    </row>
    <row r="19" spans="1:21">
      <c r="A19" s="196"/>
      <c r="B19" s="194"/>
      <c r="C19" s="29" t="s">
        <v>28</v>
      </c>
      <c r="D19" s="39">
        <v>39769</v>
      </c>
      <c r="E19" s="36">
        <v>0.8</v>
      </c>
      <c r="F19" s="39">
        <v>17289182</v>
      </c>
      <c r="G19" s="57">
        <v>1.62</v>
      </c>
      <c r="H19" s="57">
        <v>6.1</v>
      </c>
      <c r="I19" s="57">
        <v>434.73</v>
      </c>
      <c r="J19" s="57">
        <v>35</v>
      </c>
      <c r="K19" s="57">
        <v>7975.2</v>
      </c>
      <c r="L19" s="57">
        <v>282</v>
      </c>
      <c r="M19" s="57">
        <v>447.35</v>
      </c>
      <c r="N19" s="29">
        <v>35</v>
      </c>
      <c r="O19" s="36">
        <v>17.829999999999998</v>
      </c>
      <c r="P19" s="36">
        <v>7.5</v>
      </c>
      <c r="Q19" s="36">
        <v>68.11</v>
      </c>
      <c r="R19" s="29">
        <v>16</v>
      </c>
      <c r="S19" s="36">
        <v>-0.18</v>
      </c>
      <c r="T19" s="36">
        <v>-0.2</v>
      </c>
      <c r="U19" s="58">
        <f t="shared" si="0"/>
        <v>-5.4511507486681515E-2</v>
      </c>
    </row>
    <row r="20" spans="1:21">
      <c r="A20" s="196"/>
      <c r="B20" s="194"/>
      <c r="C20" s="78" t="s">
        <v>20</v>
      </c>
      <c r="D20" s="79">
        <v>4997572</v>
      </c>
      <c r="E20" s="80">
        <v>100</v>
      </c>
      <c r="F20" s="39">
        <v>1065731117</v>
      </c>
      <c r="G20" s="85">
        <v>100</v>
      </c>
      <c r="H20" s="85">
        <v>5.39</v>
      </c>
      <c r="I20" s="85">
        <v>213.25</v>
      </c>
      <c r="J20" s="85">
        <v>23</v>
      </c>
      <c r="K20" s="85">
        <v>2615.2199999999998</v>
      </c>
      <c r="L20" s="85">
        <v>92.15</v>
      </c>
      <c r="M20" s="85">
        <v>188.94</v>
      </c>
      <c r="N20" s="78">
        <v>18</v>
      </c>
      <c r="O20" s="80">
        <v>13.84</v>
      </c>
      <c r="P20" s="80">
        <v>5.25</v>
      </c>
      <c r="Q20" s="80">
        <v>32.22</v>
      </c>
      <c r="R20" s="78">
        <v>7</v>
      </c>
      <c r="S20" s="80">
        <v>-0.27</v>
      </c>
      <c r="T20" s="80">
        <v>-0.38</v>
      </c>
      <c r="U20" s="92">
        <f t="shared" si="0"/>
        <v>-8.1541811966851785E-2</v>
      </c>
    </row>
    <row r="21" spans="1:21">
      <c r="A21" s="196"/>
      <c r="B21" s="194" t="s">
        <v>170</v>
      </c>
      <c r="C21" s="29" t="s">
        <v>21</v>
      </c>
      <c r="D21" s="39">
        <v>77917</v>
      </c>
      <c r="E21" s="36">
        <v>5.66</v>
      </c>
      <c r="F21" s="39">
        <v>-612252</v>
      </c>
      <c r="G21" s="57">
        <v>-0.91</v>
      </c>
      <c r="H21" s="57">
        <v>5.55</v>
      </c>
      <c r="I21" s="57">
        <v>-7.86</v>
      </c>
      <c r="J21" s="57">
        <v>6</v>
      </c>
      <c r="K21" s="57">
        <v>349.73</v>
      </c>
      <c r="L21" s="57">
        <v>23</v>
      </c>
      <c r="M21" s="57">
        <v>31.74</v>
      </c>
      <c r="N21" s="29">
        <v>6</v>
      </c>
      <c r="O21" s="36">
        <v>11.02</v>
      </c>
      <c r="P21" s="36">
        <v>4</v>
      </c>
      <c r="Q21" s="36">
        <v>7.11</v>
      </c>
      <c r="R21" s="29">
        <v>2</v>
      </c>
      <c r="S21" s="36">
        <v>-0.19</v>
      </c>
      <c r="T21" s="36">
        <v>-0.34</v>
      </c>
      <c r="U21" s="58">
        <f t="shared" si="0"/>
        <v>2.2468035522026839E-2</v>
      </c>
    </row>
    <row r="22" spans="1:21">
      <c r="A22" s="196"/>
      <c r="B22" s="194"/>
      <c r="C22" s="29" t="s">
        <v>22</v>
      </c>
      <c r="D22" s="39">
        <v>159938</v>
      </c>
      <c r="E22" s="36">
        <v>11.62</v>
      </c>
      <c r="F22" s="39">
        <v>190258</v>
      </c>
      <c r="G22" s="57">
        <v>0.28000000000000003</v>
      </c>
      <c r="H22" s="57">
        <v>4.97</v>
      </c>
      <c r="I22" s="57">
        <v>1.19</v>
      </c>
      <c r="J22" s="57">
        <v>9.1999999999999993</v>
      </c>
      <c r="K22" s="57">
        <v>557.22</v>
      </c>
      <c r="L22" s="57">
        <v>25</v>
      </c>
      <c r="M22" s="57">
        <v>42.61</v>
      </c>
      <c r="N22" s="29">
        <v>7</v>
      </c>
      <c r="O22" s="36">
        <v>13.08</v>
      </c>
      <c r="P22" s="36">
        <v>4</v>
      </c>
      <c r="Q22" s="36">
        <v>8.8800000000000008</v>
      </c>
      <c r="R22" s="29">
        <v>2</v>
      </c>
      <c r="S22" s="36">
        <v>-0.3</v>
      </c>
      <c r="T22" s="36">
        <v>-0.4</v>
      </c>
      <c r="U22" s="58">
        <f t="shared" si="0"/>
        <v>-2.1348362580590071E-3</v>
      </c>
    </row>
    <row r="23" spans="1:21">
      <c r="A23" s="196"/>
      <c r="B23" s="194"/>
      <c r="C23" s="29" t="s">
        <v>23</v>
      </c>
      <c r="D23" s="39">
        <v>485957</v>
      </c>
      <c r="E23" s="36">
        <v>35.299999999999997</v>
      </c>
      <c r="F23" s="39">
        <v>28192764</v>
      </c>
      <c r="G23" s="57">
        <v>41.93</v>
      </c>
      <c r="H23" s="57">
        <v>4.83</v>
      </c>
      <c r="I23" s="57">
        <v>58.01</v>
      </c>
      <c r="J23" s="57">
        <v>10</v>
      </c>
      <c r="K23" s="57">
        <v>672.56</v>
      </c>
      <c r="L23" s="57">
        <v>31</v>
      </c>
      <c r="M23" s="57">
        <v>68.33</v>
      </c>
      <c r="N23" s="29">
        <v>7</v>
      </c>
      <c r="O23" s="36">
        <v>9.84</v>
      </c>
      <c r="P23" s="36">
        <v>3.85</v>
      </c>
      <c r="Q23" s="36">
        <v>12.05</v>
      </c>
      <c r="R23" s="29">
        <v>2</v>
      </c>
      <c r="S23" s="36">
        <v>-0.2</v>
      </c>
      <c r="T23" s="36">
        <v>-0.35</v>
      </c>
      <c r="U23" s="58">
        <f t="shared" si="0"/>
        <v>-8.625986600129408E-2</v>
      </c>
    </row>
    <row r="24" spans="1:21">
      <c r="A24" s="196"/>
      <c r="B24" s="194"/>
      <c r="C24" s="29" t="s">
        <v>24</v>
      </c>
      <c r="D24" s="39">
        <v>300838</v>
      </c>
      <c r="E24" s="36">
        <v>21.85</v>
      </c>
      <c r="F24" s="39">
        <v>19002825</v>
      </c>
      <c r="G24" s="57">
        <v>28.26</v>
      </c>
      <c r="H24" s="57">
        <v>5.33</v>
      </c>
      <c r="I24" s="57">
        <v>63.17</v>
      </c>
      <c r="J24" s="57">
        <v>13</v>
      </c>
      <c r="K24" s="57">
        <v>678.28</v>
      </c>
      <c r="L24" s="57">
        <v>33</v>
      </c>
      <c r="M24" s="57">
        <v>102.09</v>
      </c>
      <c r="N24" s="29">
        <v>8</v>
      </c>
      <c r="O24" s="36">
        <v>6.64</v>
      </c>
      <c r="P24" s="36">
        <v>4</v>
      </c>
      <c r="Q24" s="36">
        <v>14.79</v>
      </c>
      <c r="R24" s="29">
        <v>2</v>
      </c>
      <c r="S24" s="36">
        <v>-0.32</v>
      </c>
      <c r="T24" s="36">
        <v>-0.41</v>
      </c>
      <c r="U24" s="58">
        <f t="shared" si="0"/>
        <v>-9.3127182658243518E-2</v>
      </c>
    </row>
    <row r="25" spans="1:21">
      <c r="A25" s="196"/>
      <c r="B25" s="194"/>
      <c r="C25" s="29" t="s">
        <v>25</v>
      </c>
      <c r="D25" s="39">
        <v>210111</v>
      </c>
      <c r="E25" s="36">
        <v>15.26</v>
      </c>
      <c r="F25" s="39">
        <v>12641577</v>
      </c>
      <c r="G25" s="57">
        <v>18.8</v>
      </c>
      <c r="H25" s="57">
        <v>5.58</v>
      </c>
      <c r="I25" s="57">
        <v>60.17</v>
      </c>
      <c r="J25" s="57">
        <v>11.36</v>
      </c>
      <c r="K25" s="57">
        <v>731.33</v>
      </c>
      <c r="L25" s="57">
        <v>40</v>
      </c>
      <c r="M25" s="57">
        <v>126.53</v>
      </c>
      <c r="N25" s="29">
        <v>8</v>
      </c>
      <c r="O25" s="36">
        <v>5.78</v>
      </c>
      <c r="P25" s="36">
        <v>5</v>
      </c>
      <c r="Q25" s="36">
        <v>18.420000000000002</v>
      </c>
      <c r="R25" s="29">
        <v>2</v>
      </c>
      <c r="S25" s="36">
        <v>-0.21</v>
      </c>
      <c r="T25" s="36">
        <v>-0.33</v>
      </c>
      <c r="U25" s="58">
        <f t="shared" si="0"/>
        <v>-8.2269541231283494E-2</v>
      </c>
    </row>
    <row r="26" spans="1:21">
      <c r="A26" s="196"/>
      <c r="B26" s="194"/>
      <c r="C26" s="29" t="s">
        <v>26</v>
      </c>
      <c r="D26" s="39">
        <v>100566</v>
      </c>
      <c r="E26" s="36">
        <v>7.3</v>
      </c>
      <c r="F26" s="39">
        <v>6296906</v>
      </c>
      <c r="G26" s="57">
        <v>9.36</v>
      </c>
      <c r="H26" s="57">
        <v>5.67</v>
      </c>
      <c r="I26" s="57">
        <v>62.61</v>
      </c>
      <c r="J26" s="57">
        <v>13.8</v>
      </c>
      <c r="K26" s="57">
        <v>867.79</v>
      </c>
      <c r="L26" s="57">
        <v>40</v>
      </c>
      <c r="M26" s="57">
        <v>203.57</v>
      </c>
      <c r="N26" s="29">
        <v>8</v>
      </c>
      <c r="O26" s="36">
        <v>4.26</v>
      </c>
      <c r="P26" s="36">
        <v>5</v>
      </c>
      <c r="Q26" s="36">
        <v>23.98</v>
      </c>
      <c r="R26" s="29">
        <v>2</v>
      </c>
      <c r="S26" s="36">
        <v>-0.24</v>
      </c>
      <c r="T26" s="36">
        <v>-0.34</v>
      </c>
      <c r="U26" s="58">
        <f t="shared" si="0"/>
        <v>-7.2154162894979806E-2</v>
      </c>
    </row>
    <row r="27" spans="1:21">
      <c r="A27" s="196"/>
      <c r="B27" s="194"/>
      <c r="C27" s="29" t="s">
        <v>27</v>
      </c>
      <c r="D27" s="39">
        <v>31957</v>
      </c>
      <c r="E27" s="36">
        <v>2.3199999999999998</v>
      </c>
      <c r="F27" s="39">
        <v>1061739</v>
      </c>
      <c r="G27" s="57">
        <v>1.58</v>
      </c>
      <c r="H27" s="57">
        <v>5.79</v>
      </c>
      <c r="I27" s="57">
        <v>33.22</v>
      </c>
      <c r="J27" s="57">
        <v>11</v>
      </c>
      <c r="K27" s="57">
        <v>1069.28</v>
      </c>
      <c r="L27" s="57">
        <v>50</v>
      </c>
      <c r="M27" s="57">
        <v>225.38</v>
      </c>
      <c r="N27" s="29">
        <v>8</v>
      </c>
      <c r="O27" s="36">
        <v>4.74</v>
      </c>
      <c r="P27" s="36">
        <v>5.26</v>
      </c>
      <c r="Q27" s="36">
        <v>28.99</v>
      </c>
      <c r="R27" s="29">
        <v>3</v>
      </c>
      <c r="S27" s="36">
        <v>-0.13</v>
      </c>
      <c r="T27" s="36">
        <v>-0.26</v>
      </c>
      <c r="U27" s="58">
        <f t="shared" si="0"/>
        <v>-3.1071364361557385E-2</v>
      </c>
    </row>
    <row r="28" spans="1:21">
      <c r="A28" s="196"/>
      <c r="B28" s="194"/>
      <c r="C28" s="29" t="s">
        <v>28</v>
      </c>
      <c r="D28" s="39">
        <v>9411</v>
      </c>
      <c r="E28" s="36">
        <v>0.68</v>
      </c>
      <c r="F28" s="39">
        <v>467850</v>
      </c>
      <c r="G28" s="57">
        <v>0.7</v>
      </c>
      <c r="H28" s="57">
        <v>6.46</v>
      </c>
      <c r="I28" s="57">
        <v>49.71</v>
      </c>
      <c r="J28" s="57">
        <v>17.5</v>
      </c>
      <c r="K28" s="57">
        <v>809.52</v>
      </c>
      <c r="L28" s="57">
        <v>60.5</v>
      </c>
      <c r="M28" s="57">
        <v>214.7</v>
      </c>
      <c r="N28" s="29">
        <v>7</v>
      </c>
      <c r="O28" s="36">
        <v>3.77</v>
      </c>
      <c r="P28" s="36">
        <v>7.5</v>
      </c>
      <c r="Q28" s="36">
        <v>30.97</v>
      </c>
      <c r="R28" s="29">
        <v>2</v>
      </c>
      <c r="S28" s="36">
        <v>-0.13</v>
      </c>
      <c r="T28" s="36">
        <v>-0.38</v>
      </c>
      <c r="U28" s="58">
        <f t="shared" si="0"/>
        <v>-6.1410591078061412E-2</v>
      </c>
    </row>
    <row r="29" spans="1:21">
      <c r="A29" s="197"/>
      <c r="B29" s="194"/>
      <c r="C29" s="78" t="s">
        <v>20</v>
      </c>
      <c r="D29" s="79">
        <v>1376695</v>
      </c>
      <c r="E29" s="80">
        <v>100</v>
      </c>
      <c r="F29" s="39">
        <v>67241668</v>
      </c>
      <c r="G29" s="85">
        <v>100</v>
      </c>
      <c r="H29" s="85">
        <v>5.2</v>
      </c>
      <c r="I29" s="85">
        <v>48.84</v>
      </c>
      <c r="J29" s="85">
        <v>10</v>
      </c>
      <c r="K29" s="85">
        <v>675.51</v>
      </c>
      <c r="L29" s="85">
        <v>32.96</v>
      </c>
      <c r="M29" s="85">
        <v>94.05</v>
      </c>
      <c r="N29" s="78">
        <v>7</v>
      </c>
      <c r="O29" s="80">
        <v>7.18</v>
      </c>
      <c r="P29" s="80">
        <v>4.13</v>
      </c>
      <c r="Q29" s="80">
        <v>14.37</v>
      </c>
      <c r="R29" s="78">
        <v>2</v>
      </c>
      <c r="S29" s="80">
        <v>-0.24</v>
      </c>
      <c r="T29" s="80">
        <v>-0.37</v>
      </c>
      <c r="U29" s="92">
        <f t="shared" si="0"/>
        <v>-7.2305104875896822E-2</v>
      </c>
    </row>
    <row r="30" spans="1:21" s="28" customFormat="1">
      <c r="A30" s="199" t="s">
        <v>314</v>
      </c>
      <c r="B30" s="194" t="s">
        <v>155</v>
      </c>
      <c r="C30" s="29" t="s">
        <v>21</v>
      </c>
      <c r="D30" s="39">
        <v>369647</v>
      </c>
      <c r="E30" s="36">
        <v>8.68</v>
      </c>
      <c r="F30" s="39">
        <v>16375899</v>
      </c>
      <c r="G30" s="57">
        <v>2.48</v>
      </c>
      <c r="H30" s="57">
        <v>5.57</v>
      </c>
      <c r="I30" s="57">
        <v>44.3</v>
      </c>
      <c r="J30" s="57">
        <v>11</v>
      </c>
      <c r="K30" s="57">
        <v>645.44000000000005</v>
      </c>
      <c r="L30" s="57">
        <v>37</v>
      </c>
      <c r="M30" s="57">
        <v>44.98</v>
      </c>
      <c r="N30" s="29">
        <v>8</v>
      </c>
      <c r="O30" s="36">
        <v>14.35</v>
      </c>
      <c r="P30" s="36">
        <v>4.75</v>
      </c>
      <c r="Q30" s="36">
        <v>15.25</v>
      </c>
      <c r="R30" s="29">
        <v>4</v>
      </c>
      <c r="S30" s="36">
        <v>-0.32</v>
      </c>
      <c r="T30" s="36">
        <v>-0.43</v>
      </c>
      <c r="U30" s="58">
        <v>-6.9000000000000006E-2</v>
      </c>
    </row>
    <row r="31" spans="1:21" s="28" customFormat="1">
      <c r="A31" s="196"/>
      <c r="B31" s="194"/>
      <c r="C31" s="29" t="s">
        <v>22</v>
      </c>
      <c r="D31" s="39">
        <v>539507</v>
      </c>
      <c r="E31" s="36">
        <v>12.68</v>
      </c>
      <c r="F31" s="39">
        <v>50321299</v>
      </c>
      <c r="G31" s="57">
        <v>7.61</v>
      </c>
      <c r="H31" s="57">
        <v>5.37</v>
      </c>
      <c r="I31" s="57">
        <v>93.27</v>
      </c>
      <c r="J31" s="57">
        <v>16</v>
      </c>
      <c r="K31" s="57">
        <v>914.85</v>
      </c>
      <c r="L31" s="57">
        <v>52</v>
      </c>
      <c r="M31" s="57">
        <v>58.63</v>
      </c>
      <c r="N31" s="29">
        <v>11</v>
      </c>
      <c r="O31" s="36">
        <v>15.6</v>
      </c>
      <c r="P31" s="36">
        <v>5</v>
      </c>
      <c r="Q31" s="36">
        <v>19.22</v>
      </c>
      <c r="R31" s="29">
        <v>6</v>
      </c>
      <c r="S31" s="36">
        <v>-0.35</v>
      </c>
      <c r="T31" s="36">
        <v>-0.44</v>
      </c>
      <c r="U31" s="58">
        <v>-0.10199999999999999</v>
      </c>
    </row>
    <row r="32" spans="1:21" s="28" customFormat="1">
      <c r="A32" s="196"/>
      <c r="B32" s="194"/>
      <c r="C32" s="29" t="s">
        <v>23</v>
      </c>
      <c r="D32" s="39">
        <v>1410342</v>
      </c>
      <c r="E32" s="36">
        <v>33.130000000000003</v>
      </c>
      <c r="F32" s="39">
        <v>230171221</v>
      </c>
      <c r="G32" s="57">
        <v>34.82</v>
      </c>
      <c r="H32" s="57">
        <v>4.9800000000000004</v>
      </c>
      <c r="I32" s="57">
        <v>163.19999999999999</v>
      </c>
      <c r="J32" s="57">
        <v>20</v>
      </c>
      <c r="K32" s="57">
        <v>1667.57</v>
      </c>
      <c r="L32" s="57">
        <v>72.599999999999994</v>
      </c>
      <c r="M32" s="57">
        <v>91.59</v>
      </c>
      <c r="N32" s="29">
        <v>14</v>
      </c>
      <c r="O32" s="36">
        <v>18.21</v>
      </c>
      <c r="P32" s="36">
        <v>5.25</v>
      </c>
      <c r="Q32" s="36">
        <v>24.64</v>
      </c>
      <c r="R32" s="29">
        <v>7</v>
      </c>
      <c r="S32" s="36">
        <v>-0.32</v>
      </c>
      <c r="T32" s="36">
        <v>-0.44</v>
      </c>
      <c r="U32" s="58">
        <v>-9.8000000000000004E-2</v>
      </c>
    </row>
    <row r="33" spans="1:21" s="28" customFormat="1">
      <c r="A33" s="196"/>
      <c r="B33" s="194"/>
      <c r="C33" s="29" t="s">
        <v>24</v>
      </c>
      <c r="D33" s="39">
        <v>897522</v>
      </c>
      <c r="E33" s="36">
        <v>21.09</v>
      </c>
      <c r="F33" s="39">
        <v>188258690</v>
      </c>
      <c r="G33" s="57">
        <v>28.48</v>
      </c>
      <c r="H33" s="57">
        <v>5.3</v>
      </c>
      <c r="I33" s="57">
        <v>209.75</v>
      </c>
      <c r="J33" s="57">
        <v>20.04</v>
      </c>
      <c r="K33" s="57">
        <v>2412.89</v>
      </c>
      <c r="L33" s="57">
        <v>82</v>
      </c>
      <c r="M33" s="57">
        <v>137.35</v>
      </c>
      <c r="N33" s="29">
        <v>16</v>
      </c>
      <c r="O33" s="36">
        <v>17.57</v>
      </c>
      <c r="P33" s="36">
        <v>5</v>
      </c>
      <c r="Q33" s="36">
        <v>31.21</v>
      </c>
      <c r="R33" s="29">
        <v>8</v>
      </c>
      <c r="S33" s="36">
        <v>-0.31</v>
      </c>
      <c r="T33" s="36">
        <v>-0.43</v>
      </c>
      <c r="U33" s="58">
        <v>-8.6999999999999994E-2</v>
      </c>
    </row>
    <row r="34" spans="1:21" s="28" customFormat="1">
      <c r="A34" s="196"/>
      <c r="B34" s="194"/>
      <c r="C34" s="29" t="s">
        <v>25</v>
      </c>
      <c r="D34" s="39">
        <v>603856</v>
      </c>
      <c r="E34" s="36">
        <v>14.19</v>
      </c>
      <c r="F34" s="39">
        <v>113874592</v>
      </c>
      <c r="G34" s="57">
        <v>17.23</v>
      </c>
      <c r="H34" s="57">
        <v>5.58</v>
      </c>
      <c r="I34" s="57">
        <v>188.58</v>
      </c>
      <c r="J34" s="57">
        <v>21.4</v>
      </c>
      <c r="K34" s="57">
        <v>2087.7800000000002</v>
      </c>
      <c r="L34" s="57">
        <v>86.25</v>
      </c>
      <c r="M34" s="57">
        <v>156.84</v>
      </c>
      <c r="N34" s="29">
        <v>18</v>
      </c>
      <c r="O34" s="36">
        <v>13.31</v>
      </c>
      <c r="P34" s="36">
        <v>5</v>
      </c>
      <c r="Q34" s="36">
        <v>36.81</v>
      </c>
      <c r="R34" s="29">
        <v>10</v>
      </c>
      <c r="S34" s="36">
        <v>-0.3</v>
      </c>
      <c r="T34" s="36">
        <v>-0.4</v>
      </c>
      <c r="U34" s="58">
        <v>-0.09</v>
      </c>
    </row>
    <row r="35" spans="1:21" s="28" customFormat="1">
      <c r="A35" s="196"/>
      <c r="B35" s="194"/>
      <c r="C35" s="29" t="s">
        <v>26</v>
      </c>
      <c r="D35" s="39">
        <v>315692</v>
      </c>
      <c r="E35" s="36">
        <v>7.42</v>
      </c>
      <c r="F35" s="39">
        <v>48164333</v>
      </c>
      <c r="G35" s="57">
        <v>7.29</v>
      </c>
      <c r="H35" s="57">
        <v>5.56</v>
      </c>
      <c r="I35" s="57">
        <v>152.57</v>
      </c>
      <c r="J35" s="57">
        <v>20</v>
      </c>
      <c r="K35" s="57">
        <v>2874.9</v>
      </c>
      <c r="L35" s="57">
        <v>100</v>
      </c>
      <c r="M35" s="57">
        <v>159.53</v>
      </c>
      <c r="N35" s="29">
        <v>17</v>
      </c>
      <c r="O35" s="36">
        <v>18.02</v>
      </c>
      <c r="P35" s="36">
        <v>5.57</v>
      </c>
      <c r="Q35" s="36">
        <v>38.5</v>
      </c>
      <c r="R35" s="29">
        <v>9</v>
      </c>
      <c r="S35" s="36">
        <v>-0.28999999999999998</v>
      </c>
      <c r="T35" s="36">
        <v>-0.38</v>
      </c>
      <c r="U35" s="58">
        <v>-5.2999999999999999E-2</v>
      </c>
    </row>
    <row r="36" spans="1:21" s="28" customFormat="1">
      <c r="A36" s="196"/>
      <c r="B36" s="194"/>
      <c r="C36" s="29" t="s">
        <v>27</v>
      </c>
      <c r="D36" s="39">
        <v>99025</v>
      </c>
      <c r="E36" s="36">
        <v>2.33</v>
      </c>
      <c r="F36" s="39">
        <v>11482854</v>
      </c>
      <c r="G36" s="57">
        <v>1.74</v>
      </c>
      <c r="H36" s="57">
        <v>5.97</v>
      </c>
      <c r="I36" s="57">
        <v>115.96</v>
      </c>
      <c r="J36" s="57">
        <v>15</v>
      </c>
      <c r="K36" s="57">
        <v>1265.31</v>
      </c>
      <c r="L36" s="57">
        <v>78.87</v>
      </c>
      <c r="M36" s="57">
        <v>121.74</v>
      </c>
      <c r="N36" s="29">
        <v>11</v>
      </c>
      <c r="O36" s="36">
        <v>10.39</v>
      </c>
      <c r="P36" s="36">
        <v>5.63</v>
      </c>
      <c r="Q36" s="36">
        <v>33.92</v>
      </c>
      <c r="R36" s="29">
        <v>7</v>
      </c>
      <c r="S36" s="36">
        <v>-0.25</v>
      </c>
      <c r="T36" s="36">
        <v>-0.36</v>
      </c>
      <c r="U36" s="58">
        <v>-9.1999999999999998E-2</v>
      </c>
    </row>
    <row r="37" spans="1:21" s="28" customFormat="1">
      <c r="A37" s="196"/>
      <c r="B37" s="194"/>
      <c r="C37" s="29" t="s">
        <v>28</v>
      </c>
      <c r="D37" s="39">
        <v>20777</v>
      </c>
      <c r="E37" s="36">
        <v>0.49</v>
      </c>
      <c r="F37" s="39">
        <v>2446917</v>
      </c>
      <c r="G37" s="57">
        <v>0.37</v>
      </c>
      <c r="H37" s="57">
        <v>5.8</v>
      </c>
      <c r="I37" s="57">
        <v>117.77</v>
      </c>
      <c r="J37" s="57">
        <v>11.55</v>
      </c>
      <c r="K37" s="57">
        <v>1481.58</v>
      </c>
      <c r="L37" s="57">
        <v>94</v>
      </c>
      <c r="M37" s="57">
        <v>70.069999999999993</v>
      </c>
      <c r="N37" s="29">
        <v>11</v>
      </c>
      <c r="O37" s="36">
        <v>21.14</v>
      </c>
      <c r="P37" s="36">
        <v>6.67</v>
      </c>
      <c r="Q37" s="36">
        <v>29.12</v>
      </c>
      <c r="R37" s="29">
        <v>8</v>
      </c>
      <c r="S37" s="36">
        <v>-0.13</v>
      </c>
      <c r="T37" s="36">
        <v>-0.26</v>
      </c>
      <c r="U37" s="58">
        <v>-7.9000000000000001E-2</v>
      </c>
    </row>
    <row r="38" spans="1:21" s="28" customFormat="1">
      <c r="A38" s="196"/>
      <c r="B38" s="194"/>
      <c r="C38" s="78" t="s">
        <v>20</v>
      </c>
      <c r="D38" s="79">
        <v>4256368</v>
      </c>
      <c r="E38" s="80">
        <v>100</v>
      </c>
      <c r="F38" s="39">
        <v>661095804</v>
      </c>
      <c r="G38" s="85">
        <v>100</v>
      </c>
      <c r="H38" s="85">
        <v>5.3</v>
      </c>
      <c r="I38" s="85">
        <v>155.32</v>
      </c>
      <c r="J38" s="85">
        <v>20</v>
      </c>
      <c r="K38" s="85">
        <v>1779.45</v>
      </c>
      <c r="L38" s="85">
        <v>68.709999999999994</v>
      </c>
      <c r="M38" s="85">
        <v>107.91</v>
      </c>
      <c r="N38" s="78">
        <v>13</v>
      </c>
      <c r="O38" s="80">
        <v>16.489999999999998</v>
      </c>
      <c r="P38" s="80">
        <v>5</v>
      </c>
      <c r="Q38" s="80">
        <v>27.51</v>
      </c>
      <c r="R38" s="78">
        <v>7</v>
      </c>
      <c r="S38" s="80">
        <v>-0.31</v>
      </c>
      <c r="T38" s="80">
        <v>-0.43</v>
      </c>
      <c r="U38" s="92">
        <v>-8.6999999999999994E-2</v>
      </c>
    </row>
    <row r="39" spans="1:21" s="28" customFormat="1">
      <c r="A39" s="196"/>
      <c r="B39" s="194" t="s">
        <v>170</v>
      </c>
      <c r="C39" s="29" t="s">
        <v>21</v>
      </c>
      <c r="D39" s="39">
        <v>55255</v>
      </c>
      <c r="E39" s="36">
        <v>6.46</v>
      </c>
      <c r="F39" s="39">
        <v>-133099</v>
      </c>
      <c r="G39" s="57">
        <v>-0.42</v>
      </c>
      <c r="H39" s="57">
        <v>5.39</v>
      </c>
      <c r="I39" s="57">
        <v>-2.41</v>
      </c>
      <c r="J39" s="57">
        <v>5</v>
      </c>
      <c r="K39" s="57">
        <v>295.54000000000002</v>
      </c>
      <c r="L39" s="57">
        <v>20</v>
      </c>
      <c r="M39" s="57">
        <v>23.98</v>
      </c>
      <c r="N39" s="29">
        <v>4</v>
      </c>
      <c r="O39" s="36">
        <v>12.32</v>
      </c>
      <c r="P39" s="36">
        <v>4.33</v>
      </c>
      <c r="Q39" s="36">
        <v>7.27</v>
      </c>
      <c r="R39" s="29">
        <v>2</v>
      </c>
      <c r="S39" s="36">
        <v>-0.22</v>
      </c>
      <c r="T39" s="36">
        <v>-0.41</v>
      </c>
      <c r="U39" s="58">
        <v>8.0000000000000002E-3</v>
      </c>
    </row>
    <row r="40" spans="1:21" s="28" customFormat="1">
      <c r="A40" s="196"/>
      <c r="B40" s="194"/>
      <c r="C40" s="29" t="s">
        <v>22</v>
      </c>
      <c r="D40" s="39">
        <v>108262</v>
      </c>
      <c r="E40" s="36">
        <v>12.66</v>
      </c>
      <c r="F40" s="39">
        <v>1115759</v>
      </c>
      <c r="G40" s="57">
        <v>3.5</v>
      </c>
      <c r="H40" s="57">
        <v>4.72</v>
      </c>
      <c r="I40" s="57">
        <v>10.31</v>
      </c>
      <c r="J40" s="57">
        <v>6.75</v>
      </c>
      <c r="K40" s="57">
        <v>596.32000000000005</v>
      </c>
      <c r="L40" s="57">
        <v>20</v>
      </c>
      <c r="M40" s="57">
        <v>31.45</v>
      </c>
      <c r="N40" s="29">
        <v>5</v>
      </c>
      <c r="O40" s="36">
        <v>18.96</v>
      </c>
      <c r="P40" s="36">
        <v>4.57</v>
      </c>
      <c r="Q40" s="36">
        <v>9.31</v>
      </c>
      <c r="R40" s="29">
        <v>2</v>
      </c>
      <c r="S40" s="36">
        <v>-0.38</v>
      </c>
      <c r="T40" s="36">
        <v>-0.45</v>
      </c>
      <c r="U40" s="58">
        <v>-1.7000000000000001E-2</v>
      </c>
    </row>
    <row r="41" spans="1:21" s="28" customFormat="1">
      <c r="A41" s="196"/>
      <c r="B41" s="194"/>
      <c r="C41" s="29" t="s">
        <v>23</v>
      </c>
      <c r="D41" s="39">
        <v>332028</v>
      </c>
      <c r="E41" s="36">
        <v>38.81</v>
      </c>
      <c r="F41" s="39">
        <v>13792206</v>
      </c>
      <c r="G41" s="57">
        <v>43.31</v>
      </c>
      <c r="H41" s="57">
        <v>4.72</v>
      </c>
      <c r="I41" s="57">
        <v>41.54</v>
      </c>
      <c r="J41" s="57">
        <v>10</v>
      </c>
      <c r="K41" s="57">
        <v>657.37</v>
      </c>
      <c r="L41" s="57">
        <v>23.8</v>
      </c>
      <c r="M41" s="57">
        <v>51.65</v>
      </c>
      <c r="N41" s="29">
        <v>5</v>
      </c>
      <c r="O41" s="36">
        <v>12.73</v>
      </c>
      <c r="P41" s="36">
        <v>4.54</v>
      </c>
      <c r="Q41" s="36">
        <v>12.4</v>
      </c>
      <c r="R41" s="29">
        <v>3</v>
      </c>
      <c r="S41" s="36">
        <v>0</v>
      </c>
      <c r="T41" s="36">
        <v>-0.49</v>
      </c>
      <c r="U41" s="58">
        <v>-6.3E-2</v>
      </c>
    </row>
    <row r="42" spans="1:21" s="28" customFormat="1">
      <c r="A42" s="196"/>
      <c r="B42" s="194"/>
      <c r="C42" s="29" t="s">
        <v>24</v>
      </c>
      <c r="D42" s="39">
        <v>173904</v>
      </c>
      <c r="E42" s="36">
        <v>20.329999999999998</v>
      </c>
      <c r="F42" s="39">
        <v>10786051</v>
      </c>
      <c r="G42" s="57">
        <v>33.869999999999997</v>
      </c>
      <c r="H42" s="57">
        <v>5</v>
      </c>
      <c r="I42" s="57">
        <v>62.02</v>
      </c>
      <c r="J42" s="57">
        <v>10</v>
      </c>
      <c r="K42" s="57">
        <v>698.96</v>
      </c>
      <c r="L42" s="57">
        <v>26</v>
      </c>
      <c r="M42" s="57">
        <v>88.17</v>
      </c>
      <c r="N42" s="29">
        <v>6</v>
      </c>
      <c r="O42" s="36">
        <v>7.93</v>
      </c>
      <c r="P42" s="36">
        <v>4.1100000000000003</v>
      </c>
      <c r="Q42" s="36">
        <v>16.16</v>
      </c>
      <c r="R42" s="29">
        <v>3</v>
      </c>
      <c r="S42" s="36">
        <v>-0.28999999999999998</v>
      </c>
      <c r="T42" s="36">
        <v>-0.52</v>
      </c>
      <c r="U42" s="58">
        <v>-8.8999999999999996E-2</v>
      </c>
    </row>
    <row r="43" spans="1:21" s="28" customFormat="1">
      <c r="A43" s="196"/>
      <c r="B43" s="194"/>
      <c r="C43" s="29" t="s">
        <v>25</v>
      </c>
      <c r="D43" s="39">
        <v>116484</v>
      </c>
      <c r="E43" s="36">
        <v>13.62</v>
      </c>
      <c r="F43" s="39">
        <v>4190339</v>
      </c>
      <c r="G43" s="57">
        <v>13.16</v>
      </c>
      <c r="H43" s="57">
        <v>5.25</v>
      </c>
      <c r="I43" s="57">
        <v>35.97</v>
      </c>
      <c r="J43" s="57">
        <v>10</v>
      </c>
      <c r="K43" s="57">
        <v>465.11</v>
      </c>
      <c r="L43" s="57">
        <v>30</v>
      </c>
      <c r="M43" s="57">
        <v>76.81</v>
      </c>
      <c r="N43" s="29">
        <v>6</v>
      </c>
      <c r="O43" s="36">
        <v>6.06</v>
      </c>
      <c r="P43" s="36">
        <v>4.6399999999999997</v>
      </c>
      <c r="Q43" s="36">
        <v>17.920000000000002</v>
      </c>
      <c r="R43" s="29">
        <v>3</v>
      </c>
      <c r="S43" s="36">
        <v>-0.3</v>
      </c>
      <c r="T43" s="36">
        <v>-0.45</v>
      </c>
      <c r="U43" s="58">
        <v>-7.6999999999999999E-2</v>
      </c>
    </row>
    <row r="44" spans="1:21" s="28" customFormat="1">
      <c r="A44" s="196"/>
      <c r="B44" s="194"/>
      <c r="C44" s="29" t="s">
        <v>26</v>
      </c>
      <c r="D44" s="39">
        <v>47564</v>
      </c>
      <c r="E44" s="36">
        <v>5.56</v>
      </c>
      <c r="F44" s="39">
        <v>2220128</v>
      </c>
      <c r="G44" s="57">
        <v>6.97</v>
      </c>
      <c r="H44" s="57">
        <v>5.39</v>
      </c>
      <c r="I44" s="57">
        <v>46.68</v>
      </c>
      <c r="J44" s="57">
        <v>13.2</v>
      </c>
      <c r="K44" s="57">
        <v>587.84</v>
      </c>
      <c r="L44" s="57">
        <v>38</v>
      </c>
      <c r="M44" s="57">
        <v>110.79</v>
      </c>
      <c r="N44" s="29">
        <v>7</v>
      </c>
      <c r="O44" s="36">
        <v>5.31</v>
      </c>
      <c r="P44" s="36">
        <v>4.91</v>
      </c>
      <c r="Q44" s="36">
        <v>23.73</v>
      </c>
      <c r="R44" s="29">
        <v>3</v>
      </c>
      <c r="S44" s="36">
        <v>-0.26</v>
      </c>
      <c r="T44" s="36">
        <v>-0.42</v>
      </c>
      <c r="U44" s="58">
        <v>-7.9000000000000001E-2</v>
      </c>
    </row>
    <row r="45" spans="1:21" s="28" customFormat="1">
      <c r="A45" s="196"/>
      <c r="B45" s="194"/>
      <c r="C45" s="29" t="s">
        <v>27</v>
      </c>
      <c r="D45" s="39">
        <v>17889</v>
      </c>
      <c r="E45" s="36">
        <v>2.09</v>
      </c>
      <c r="F45" s="39">
        <v>-244558</v>
      </c>
      <c r="G45" s="57">
        <v>-0.77</v>
      </c>
      <c r="H45" s="57">
        <v>5.44</v>
      </c>
      <c r="I45" s="57">
        <v>-13.67</v>
      </c>
      <c r="J45" s="57">
        <v>10</v>
      </c>
      <c r="K45" s="57">
        <v>637.73</v>
      </c>
      <c r="L45" s="57">
        <v>30</v>
      </c>
      <c r="M45" s="57">
        <v>52.29</v>
      </c>
      <c r="N45" s="29">
        <v>5</v>
      </c>
      <c r="O45" s="36">
        <v>12.2</v>
      </c>
      <c r="P45" s="36">
        <v>5</v>
      </c>
      <c r="Q45" s="36">
        <v>16.78</v>
      </c>
      <c r="R45" s="29">
        <v>3</v>
      </c>
      <c r="S45" s="36">
        <v>-0.17</v>
      </c>
      <c r="T45" s="36">
        <v>-0.37</v>
      </c>
      <c r="U45" s="58">
        <v>2.1000000000000001E-2</v>
      </c>
    </row>
    <row r="46" spans="1:21" s="28" customFormat="1">
      <c r="A46" s="196"/>
      <c r="B46" s="194"/>
      <c r="C46" s="29" t="s">
        <v>28</v>
      </c>
      <c r="D46" s="39">
        <v>4045</v>
      </c>
      <c r="E46" s="36">
        <v>0.47</v>
      </c>
      <c r="F46" s="39">
        <v>116037</v>
      </c>
      <c r="G46" s="57">
        <v>0.36</v>
      </c>
      <c r="H46" s="57">
        <v>6.88</v>
      </c>
      <c r="I46" s="57">
        <v>28.68</v>
      </c>
      <c r="J46" s="57">
        <v>10</v>
      </c>
      <c r="K46" s="57">
        <v>223.73</v>
      </c>
      <c r="L46" s="57">
        <v>30</v>
      </c>
      <c r="M46" s="57">
        <v>42.44</v>
      </c>
      <c r="N46" s="29">
        <v>3</v>
      </c>
      <c r="O46" s="36">
        <v>5.27</v>
      </c>
      <c r="P46" s="36">
        <v>5</v>
      </c>
      <c r="Q46" s="36">
        <v>13.43</v>
      </c>
      <c r="R46" s="29">
        <v>2</v>
      </c>
      <c r="S46" s="36">
        <v>-0.5</v>
      </c>
      <c r="T46" s="36">
        <v>-0.55000000000000004</v>
      </c>
      <c r="U46" s="58">
        <v>-0.128</v>
      </c>
    </row>
    <row r="47" spans="1:21" s="28" customFormat="1">
      <c r="A47" s="197"/>
      <c r="B47" s="194"/>
      <c r="C47" s="78" t="s">
        <v>20</v>
      </c>
      <c r="D47" s="79">
        <v>855431</v>
      </c>
      <c r="E47" s="80">
        <v>100</v>
      </c>
      <c r="F47" s="39">
        <v>31842862</v>
      </c>
      <c r="G47" s="85">
        <v>100</v>
      </c>
      <c r="H47" s="85">
        <v>4.95</v>
      </c>
      <c r="I47" s="85">
        <v>37.22</v>
      </c>
      <c r="J47" s="85">
        <v>10</v>
      </c>
      <c r="K47" s="85">
        <v>602.22</v>
      </c>
      <c r="L47" s="85">
        <v>25</v>
      </c>
      <c r="M47" s="85">
        <v>61.41</v>
      </c>
      <c r="N47" s="78">
        <v>5</v>
      </c>
      <c r="O47" s="80">
        <v>9.81</v>
      </c>
      <c r="P47" s="80">
        <v>4.55</v>
      </c>
      <c r="Q47" s="80">
        <v>13.92</v>
      </c>
      <c r="R47" s="78">
        <v>3</v>
      </c>
      <c r="S47" s="80">
        <v>-0.18</v>
      </c>
      <c r="T47" s="80">
        <v>-0.47</v>
      </c>
      <c r="U47" s="92">
        <v>-6.2E-2</v>
      </c>
    </row>
    <row r="48" spans="1:21" s="28" customFormat="1">
      <c r="A48" s="192" t="s">
        <v>315</v>
      </c>
      <c r="B48" s="195" t="s">
        <v>155</v>
      </c>
      <c r="C48" s="26" t="s">
        <v>21</v>
      </c>
      <c r="D48" s="53">
        <v>195383</v>
      </c>
      <c r="E48" s="54">
        <v>6.13</v>
      </c>
      <c r="F48" s="39">
        <v>3947598</v>
      </c>
      <c r="G48" s="55">
        <v>1.05</v>
      </c>
      <c r="H48" s="55">
        <v>5.74</v>
      </c>
      <c r="I48" s="55">
        <v>20.2</v>
      </c>
      <c r="J48" s="55">
        <v>6</v>
      </c>
      <c r="K48" s="55">
        <v>316.31</v>
      </c>
      <c r="L48" s="55">
        <v>20.25</v>
      </c>
      <c r="M48" s="55">
        <v>29.28</v>
      </c>
      <c r="N48" s="26">
        <v>6</v>
      </c>
      <c r="O48" s="54">
        <v>10.8</v>
      </c>
      <c r="P48" s="54">
        <v>3.5</v>
      </c>
      <c r="Q48" s="54">
        <v>7.27</v>
      </c>
      <c r="R48" s="26">
        <v>2</v>
      </c>
      <c r="S48" s="54">
        <v>-0.28000000000000003</v>
      </c>
      <c r="T48" s="54">
        <v>-0.39</v>
      </c>
      <c r="U48" s="56">
        <v>-6.4000000000000001E-2</v>
      </c>
    </row>
    <row r="49" spans="1:21" s="28" customFormat="1">
      <c r="A49" s="192"/>
      <c r="B49" s="194"/>
      <c r="C49" s="29" t="s">
        <v>22</v>
      </c>
      <c r="D49" s="39">
        <v>305019</v>
      </c>
      <c r="E49" s="36">
        <v>9.56</v>
      </c>
      <c r="F49" s="39">
        <v>13075527</v>
      </c>
      <c r="G49" s="57">
        <v>3.48</v>
      </c>
      <c r="H49" s="57">
        <v>5.49</v>
      </c>
      <c r="I49" s="57">
        <v>42.87</v>
      </c>
      <c r="J49" s="57">
        <v>10</v>
      </c>
      <c r="K49" s="57">
        <v>590.19000000000005</v>
      </c>
      <c r="L49" s="57">
        <v>30</v>
      </c>
      <c r="M49" s="57">
        <v>48.7</v>
      </c>
      <c r="N49" s="29">
        <v>6</v>
      </c>
      <c r="O49" s="36">
        <v>12.12</v>
      </c>
      <c r="P49" s="36">
        <v>5</v>
      </c>
      <c r="Q49" s="36">
        <v>9.6300000000000008</v>
      </c>
      <c r="R49" s="29">
        <v>2</v>
      </c>
      <c r="S49" s="36">
        <v>-0.31</v>
      </c>
      <c r="T49" s="36">
        <v>-0.39</v>
      </c>
      <c r="U49" s="58">
        <v>-7.2999999999999995E-2</v>
      </c>
    </row>
    <row r="50" spans="1:21" s="28" customFormat="1">
      <c r="A50" s="192"/>
      <c r="B50" s="194"/>
      <c r="C50" s="29" t="s">
        <v>23</v>
      </c>
      <c r="D50" s="39">
        <v>900916</v>
      </c>
      <c r="E50" s="36">
        <v>28.25</v>
      </c>
      <c r="F50" s="39">
        <v>47739574</v>
      </c>
      <c r="G50" s="57">
        <v>12.72</v>
      </c>
      <c r="H50" s="57">
        <v>5.18</v>
      </c>
      <c r="I50" s="57">
        <v>52.99</v>
      </c>
      <c r="J50" s="57">
        <v>10</v>
      </c>
      <c r="K50" s="57">
        <v>832.41</v>
      </c>
      <c r="L50" s="57">
        <v>35</v>
      </c>
      <c r="M50" s="57">
        <v>65.599999999999994</v>
      </c>
      <c r="N50" s="29">
        <v>7</v>
      </c>
      <c r="O50" s="36">
        <v>12.69</v>
      </c>
      <c r="P50" s="36">
        <v>5</v>
      </c>
      <c r="Q50" s="36">
        <v>11.93</v>
      </c>
      <c r="R50" s="29">
        <v>3</v>
      </c>
      <c r="S50" s="36">
        <v>-0.26</v>
      </c>
      <c r="T50" s="36">
        <v>-0.36</v>
      </c>
      <c r="U50" s="58">
        <v>-6.4000000000000001E-2</v>
      </c>
    </row>
    <row r="51" spans="1:21" s="28" customFormat="1">
      <c r="A51" s="192"/>
      <c r="B51" s="194"/>
      <c r="C51" s="29" t="s">
        <v>24</v>
      </c>
      <c r="D51" s="39">
        <v>706889</v>
      </c>
      <c r="E51" s="36">
        <v>22.16</v>
      </c>
      <c r="F51" s="39">
        <v>84594777</v>
      </c>
      <c r="G51" s="57">
        <v>22.54</v>
      </c>
      <c r="H51" s="57">
        <v>5.49</v>
      </c>
      <c r="I51" s="57">
        <v>119.67</v>
      </c>
      <c r="J51" s="57">
        <v>10</v>
      </c>
      <c r="K51" s="57">
        <v>1846.65</v>
      </c>
      <c r="L51" s="57">
        <v>40.5</v>
      </c>
      <c r="M51" s="57">
        <v>93.86</v>
      </c>
      <c r="N51" s="29">
        <v>9</v>
      </c>
      <c r="O51" s="36">
        <v>19.670000000000002</v>
      </c>
      <c r="P51" s="36">
        <v>5</v>
      </c>
      <c r="Q51" s="36">
        <v>16.100000000000001</v>
      </c>
      <c r="R51" s="29">
        <v>3</v>
      </c>
      <c r="S51" s="36">
        <v>-0.2</v>
      </c>
      <c r="T51" s="36">
        <v>-0.31</v>
      </c>
      <c r="U51" s="58">
        <v>-6.5000000000000002E-2</v>
      </c>
    </row>
    <row r="52" spans="1:21" s="28" customFormat="1">
      <c r="A52" s="192"/>
      <c r="B52" s="194"/>
      <c r="C52" s="29" t="s">
        <v>25</v>
      </c>
      <c r="D52" s="39">
        <v>576557</v>
      </c>
      <c r="E52" s="36">
        <v>18.079999999999998</v>
      </c>
      <c r="F52" s="39">
        <v>92352707</v>
      </c>
      <c r="G52" s="57">
        <v>24.61</v>
      </c>
      <c r="H52" s="57">
        <v>5.73</v>
      </c>
      <c r="I52" s="57">
        <v>160.18</v>
      </c>
      <c r="J52" s="57">
        <v>15</v>
      </c>
      <c r="K52" s="57">
        <v>2049.2800000000002</v>
      </c>
      <c r="L52" s="57">
        <v>57</v>
      </c>
      <c r="M52" s="57">
        <v>176.16</v>
      </c>
      <c r="N52" s="29">
        <v>10</v>
      </c>
      <c r="O52" s="36">
        <v>11.63</v>
      </c>
      <c r="P52" s="36">
        <v>5.5</v>
      </c>
      <c r="Q52" s="36">
        <v>25.99</v>
      </c>
      <c r="R52" s="29">
        <v>3</v>
      </c>
      <c r="S52" s="36">
        <v>-0.2</v>
      </c>
      <c r="T52" s="36">
        <v>-0.28999999999999998</v>
      </c>
      <c r="U52" s="58">
        <v>-7.8E-2</v>
      </c>
    </row>
    <row r="53" spans="1:21" s="28" customFormat="1">
      <c r="A53" s="192"/>
      <c r="B53" s="194"/>
      <c r="C53" s="29" t="s">
        <v>26</v>
      </c>
      <c r="D53" s="39">
        <v>340469</v>
      </c>
      <c r="E53" s="36">
        <v>10.67</v>
      </c>
      <c r="F53" s="39">
        <v>89161915</v>
      </c>
      <c r="G53" s="57">
        <v>23.76</v>
      </c>
      <c r="H53" s="57">
        <v>5.71</v>
      </c>
      <c r="I53" s="57">
        <v>261.88</v>
      </c>
      <c r="J53" s="57">
        <v>21</v>
      </c>
      <c r="K53" s="57">
        <v>3013.24</v>
      </c>
      <c r="L53" s="57">
        <v>105.3</v>
      </c>
      <c r="M53" s="57">
        <v>301.55</v>
      </c>
      <c r="N53" s="29">
        <v>17</v>
      </c>
      <c r="O53" s="36">
        <v>9.99</v>
      </c>
      <c r="P53" s="36">
        <v>5.92</v>
      </c>
      <c r="Q53" s="36">
        <v>41.47</v>
      </c>
      <c r="R53" s="29">
        <v>6</v>
      </c>
      <c r="S53" s="36">
        <v>-0.21</v>
      </c>
      <c r="T53" s="36">
        <v>-0.3</v>
      </c>
      <c r="U53" s="58">
        <v>-8.6999999999999994E-2</v>
      </c>
    </row>
    <row r="54" spans="1:21" s="28" customFormat="1">
      <c r="A54" s="192"/>
      <c r="B54" s="194"/>
      <c r="C54" s="29" t="s">
        <v>27</v>
      </c>
      <c r="D54" s="39">
        <v>127157</v>
      </c>
      <c r="E54" s="36">
        <v>3.99</v>
      </c>
      <c r="F54" s="39">
        <v>30035706</v>
      </c>
      <c r="G54" s="57">
        <v>8</v>
      </c>
      <c r="H54" s="57">
        <v>6.11</v>
      </c>
      <c r="I54" s="57">
        <v>236.21</v>
      </c>
      <c r="J54" s="57">
        <v>28.5</v>
      </c>
      <c r="K54" s="57">
        <v>3656.7</v>
      </c>
      <c r="L54" s="57">
        <v>176</v>
      </c>
      <c r="M54" s="57">
        <v>405.12</v>
      </c>
      <c r="N54" s="29">
        <v>26</v>
      </c>
      <c r="O54" s="36">
        <v>9.0299999999999994</v>
      </c>
      <c r="P54" s="36">
        <v>5.89</v>
      </c>
      <c r="Q54" s="36">
        <v>58.54</v>
      </c>
      <c r="R54" s="29">
        <v>12</v>
      </c>
      <c r="S54" s="36">
        <v>-0.16</v>
      </c>
      <c r="T54" s="36">
        <v>-0.26</v>
      </c>
      <c r="U54" s="58">
        <v>-6.5000000000000002E-2</v>
      </c>
    </row>
    <row r="55" spans="1:21" s="28" customFormat="1">
      <c r="A55" s="192"/>
      <c r="B55" s="194"/>
      <c r="C55" s="29" t="s">
        <v>28</v>
      </c>
      <c r="D55" s="39">
        <v>37030</v>
      </c>
      <c r="E55" s="36">
        <v>1.1599999999999999</v>
      </c>
      <c r="F55" s="39">
        <v>14369045</v>
      </c>
      <c r="G55" s="57">
        <v>3.83</v>
      </c>
      <c r="H55" s="57">
        <v>6.23</v>
      </c>
      <c r="I55" s="57">
        <v>388.04</v>
      </c>
      <c r="J55" s="57">
        <v>27.4</v>
      </c>
      <c r="K55" s="57">
        <v>7610.63</v>
      </c>
      <c r="L55" s="57">
        <v>214.69</v>
      </c>
      <c r="M55" s="57">
        <v>427.46</v>
      </c>
      <c r="N55" s="29">
        <v>26</v>
      </c>
      <c r="O55" s="36">
        <v>17.8</v>
      </c>
      <c r="P55" s="36">
        <v>6.87</v>
      </c>
      <c r="Q55" s="36">
        <v>64.900000000000006</v>
      </c>
      <c r="R55" s="29">
        <v>12</v>
      </c>
      <c r="S55" s="36">
        <v>-0.19</v>
      </c>
      <c r="T55" s="36">
        <v>-0.26</v>
      </c>
      <c r="U55" s="58">
        <v>-5.0999999999999997E-2</v>
      </c>
    </row>
    <row r="56" spans="1:21" s="28" customFormat="1">
      <c r="A56" s="192"/>
      <c r="B56" s="194"/>
      <c r="C56" s="78" t="s">
        <v>20</v>
      </c>
      <c r="D56" s="79">
        <v>3189419</v>
      </c>
      <c r="E56" s="80">
        <v>100</v>
      </c>
      <c r="F56" s="39">
        <v>375276849</v>
      </c>
      <c r="G56" s="85">
        <v>100</v>
      </c>
      <c r="H56" s="85">
        <v>5.52</v>
      </c>
      <c r="I56" s="85">
        <v>117.66</v>
      </c>
      <c r="J56" s="85">
        <v>11</v>
      </c>
      <c r="K56" s="85">
        <v>1646.49</v>
      </c>
      <c r="L56" s="85">
        <v>44</v>
      </c>
      <c r="M56" s="85">
        <v>130.93</v>
      </c>
      <c r="N56" s="78">
        <v>8</v>
      </c>
      <c r="O56" s="80">
        <v>12.58</v>
      </c>
      <c r="P56" s="80">
        <v>5</v>
      </c>
      <c r="Q56" s="80">
        <v>20.52</v>
      </c>
      <c r="R56" s="78">
        <v>3</v>
      </c>
      <c r="S56" s="80">
        <v>-0.23</v>
      </c>
      <c r="T56" s="80">
        <v>-0.33</v>
      </c>
      <c r="U56" s="92">
        <v>-7.0999999999999994E-2</v>
      </c>
    </row>
    <row r="57" spans="1:21" s="28" customFormat="1">
      <c r="A57" s="192"/>
      <c r="B57" s="194" t="s">
        <v>170</v>
      </c>
      <c r="C57" s="29" t="s">
        <v>21</v>
      </c>
      <c r="D57" s="39">
        <v>49699</v>
      </c>
      <c r="E57" s="36">
        <v>4.8600000000000003</v>
      </c>
      <c r="F57" s="39">
        <v>-657740</v>
      </c>
      <c r="G57" s="57">
        <v>-2.11</v>
      </c>
      <c r="H57" s="57">
        <v>5.76</v>
      </c>
      <c r="I57" s="57">
        <v>-13.23</v>
      </c>
      <c r="J57" s="57">
        <v>5</v>
      </c>
      <c r="K57" s="57">
        <v>212.51</v>
      </c>
      <c r="L57" s="57">
        <v>17</v>
      </c>
      <c r="M57" s="57">
        <v>18.899999999999999</v>
      </c>
      <c r="N57" s="29">
        <v>5</v>
      </c>
      <c r="O57" s="36">
        <v>11.24</v>
      </c>
      <c r="P57" s="36">
        <v>3.15</v>
      </c>
      <c r="Q57" s="36">
        <v>4.05</v>
      </c>
      <c r="R57" s="29">
        <v>1</v>
      </c>
      <c r="S57" s="36">
        <v>-0.24</v>
      </c>
      <c r="T57" s="36">
        <v>-0.3</v>
      </c>
      <c r="U57" s="58">
        <v>6.2E-2</v>
      </c>
    </row>
    <row r="58" spans="1:21" s="28" customFormat="1">
      <c r="A58" s="192"/>
      <c r="B58" s="194"/>
      <c r="C58" s="29" t="s">
        <v>22</v>
      </c>
      <c r="D58" s="39">
        <v>104500</v>
      </c>
      <c r="E58" s="36">
        <v>10.210000000000001</v>
      </c>
      <c r="F58" s="39">
        <v>-1100036</v>
      </c>
      <c r="G58" s="57">
        <v>-3.52</v>
      </c>
      <c r="H58" s="57">
        <v>5.23</v>
      </c>
      <c r="I58" s="57">
        <v>-10.53</v>
      </c>
      <c r="J58" s="57">
        <v>6.97</v>
      </c>
      <c r="K58" s="57">
        <v>225.19</v>
      </c>
      <c r="L58" s="57">
        <v>20</v>
      </c>
      <c r="M58" s="57">
        <v>26.28</v>
      </c>
      <c r="N58" s="29">
        <v>6</v>
      </c>
      <c r="O58" s="36">
        <v>8.57</v>
      </c>
      <c r="P58" s="36">
        <v>3.33</v>
      </c>
      <c r="Q58" s="36">
        <v>5.08</v>
      </c>
      <c r="R58" s="29">
        <v>1</v>
      </c>
      <c r="S58" s="36">
        <v>-0.2</v>
      </c>
      <c r="T58" s="36">
        <v>-0.34</v>
      </c>
      <c r="U58" s="58">
        <v>4.7E-2</v>
      </c>
    </row>
    <row r="59" spans="1:21" s="28" customFormat="1">
      <c r="A59" s="192"/>
      <c r="B59" s="194"/>
      <c r="C59" s="29" t="s">
        <v>23</v>
      </c>
      <c r="D59" s="39">
        <v>343473</v>
      </c>
      <c r="E59" s="36">
        <v>33.56</v>
      </c>
      <c r="F59" s="39">
        <v>13661894</v>
      </c>
      <c r="G59" s="57">
        <v>43.72</v>
      </c>
      <c r="H59" s="57">
        <v>4.88</v>
      </c>
      <c r="I59" s="57">
        <v>39.78</v>
      </c>
      <c r="J59" s="57">
        <v>6</v>
      </c>
      <c r="K59" s="57">
        <v>292.79000000000002</v>
      </c>
      <c r="L59" s="57">
        <v>20</v>
      </c>
      <c r="M59" s="57">
        <v>36.04</v>
      </c>
      <c r="N59" s="29">
        <v>6</v>
      </c>
      <c r="O59" s="36">
        <v>8.1199999999999992</v>
      </c>
      <c r="P59" s="36">
        <v>3.33</v>
      </c>
      <c r="Q59" s="36">
        <v>6.69</v>
      </c>
      <c r="R59" s="29">
        <v>2</v>
      </c>
      <c r="S59" s="36">
        <v>-0.14000000000000001</v>
      </c>
      <c r="T59" s="36">
        <v>-0.26</v>
      </c>
      <c r="U59" s="58">
        <v>-0.13600000000000001</v>
      </c>
    </row>
    <row r="60" spans="1:21" s="28" customFormat="1">
      <c r="A60" s="192"/>
      <c r="B60" s="194"/>
      <c r="C60" s="29" t="s">
        <v>24</v>
      </c>
      <c r="D60" s="39">
        <v>235135</v>
      </c>
      <c r="E60" s="36">
        <v>22.97</v>
      </c>
      <c r="F60" s="39">
        <v>6886395</v>
      </c>
      <c r="G60" s="57">
        <v>22.04</v>
      </c>
      <c r="H60" s="57">
        <v>5.47</v>
      </c>
      <c r="I60" s="57">
        <v>29.29</v>
      </c>
      <c r="J60" s="57">
        <v>10</v>
      </c>
      <c r="K60" s="57">
        <v>326.83</v>
      </c>
      <c r="L60" s="57">
        <v>25</v>
      </c>
      <c r="M60" s="57">
        <v>55.85</v>
      </c>
      <c r="N60" s="29">
        <v>6</v>
      </c>
      <c r="O60" s="36">
        <v>5.85</v>
      </c>
      <c r="P60" s="36">
        <v>3.75</v>
      </c>
      <c r="Q60" s="36">
        <v>8.84</v>
      </c>
      <c r="R60" s="29">
        <v>1</v>
      </c>
      <c r="S60" s="36">
        <v>-0.25</v>
      </c>
      <c r="T60" s="36">
        <v>-0.35</v>
      </c>
      <c r="U60" s="58">
        <v>-0.09</v>
      </c>
    </row>
    <row r="61" spans="1:21" s="28" customFormat="1">
      <c r="A61" s="192"/>
      <c r="B61" s="194"/>
      <c r="C61" s="29" t="s">
        <v>25</v>
      </c>
      <c r="D61" s="39">
        <v>173271</v>
      </c>
      <c r="E61" s="36">
        <v>16.93</v>
      </c>
      <c r="F61" s="39">
        <v>7129595</v>
      </c>
      <c r="G61" s="57">
        <v>22.82</v>
      </c>
      <c r="H61" s="57">
        <v>5.62</v>
      </c>
      <c r="I61" s="57">
        <v>41.15</v>
      </c>
      <c r="J61" s="57">
        <v>10</v>
      </c>
      <c r="K61" s="57">
        <v>526.14</v>
      </c>
      <c r="L61" s="57">
        <v>30</v>
      </c>
      <c r="M61" s="57">
        <v>85.1</v>
      </c>
      <c r="N61" s="29">
        <v>6</v>
      </c>
      <c r="O61" s="36">
        <v>6.18</v>
      </c>
      <c r="P61" s="36">
        <v>4.75</v>
      </c>
      <c r="Q61" s="36">
        <v>12.79</v>
      </c>
      <c r="R61" s="29">
        <v>2</v>
      </c>
      <c r="S61" s="36">
        <v>-0.16</v>
      </c>
      <c r="T61" s="36">
        <v>-0.28000000000000003</v>
      </c>
      <c r="U61" s="58">
        <v>-7.8E-2</v>
      </c>
    </row>
    <row r="62" spans="1:21" s="28" customFormat="1">
      <c r="A62" s="192"/>
      <c r="B62" s="194"/>
      <c r="C62" s="29" t="s">
        <v>26</v>
      </c>
      <c r="D62" s="39">
        <v>83046</v>
      </c>
      <c r="E62" s="36">
        <v>8.11</v>
      </c>
      <c r="F62" s="39">
        <v>3708690</v>
      </c>
      <c r="G62" s="57">
        <v>11.87</v>
      </c>
      <c r="H62" s="57">
        <v>5.56</v>
      </c>
      <c r="I62" s="57">
        <v>44.66</v>
      </c>
      <c r="J62" s="57">
        <v>10</v>
      </c>
      <c r="K62" s="57">
        <v>686.5</v>
      </c>
      <c r="L62" s="57">
        <v>32</v>
      </c>
      <c r="M62" s="57">
        <v>164.32</v>
      </c>
      <c r="N62" s="29">
        <v>8</v>
      </c>
      <c r="O62" s="36">
        <v>4.18</v>
      </c>
      <c r="P62" s="36">
        <v>5</v>
      </c>
      <c r="Q62" s="36">
        <v>18.5</v>
      </c>
      <c r="R62" s="29">
        <v>2</v>
      </c>
      <c r="S62" s="36">
        <v>-0.23</v>
      </c>
      <c r="T62" s="36">
        <v>-0.31</v>
      </c>
      <c r="U62" s="58">
        <v>-6.5000000000000002E-2</v>
      </c>
    </row>
    <row r="63" spans="1:21" s="28" customFormat="1">
      <c r="A63" s="192"/>
      <c r="B63" s="194"/>
      <c r="C63" s="29" t="s">
        <v>27</v>
      </c>
      <c r="D63" s="39">
        <v>26291</v>
      </c>
      <c r="E63" s="36">
        <v>2.57</v>
      </c>
      <c r="F63" s="39">
        <v>1243625</v>
      </c>
      <c r="G63" s="57">
        <v>3.98</v>
      </c>
      <c r="H63" s="57">
        <v>5.8</v>
      </c>
      <c r="I63" s="57">
        <v>47.3</v>
      </c>
      <c r="J63" s="57">
        <v>10</v>
      </c>
      <c r="K63" s="57">
        <v>844.18</v>
      </c>
      <c r="L63" s="57">
        <v>40</v>
      </c>
      <c r="M63" s="57">
        <v>228.44</v>
      </c>
      <c r="N63" s="29">
        <v>8</v>
      </c>
      <c r="O63" s="36">
        <v>3.7</v>
      </c>
      <c r="P63" s="36">
        <v>5</v>
      </c>
      <c r="Q63" s="36">
        <v>27.29</v>
      </c>
      <c r="R63" s="29">
        <v>2</v>
      </c>
      <c r="S63" s="36">
        <v>-0.17</v>
      </c>
      <c r="T63" s="36">
        <v>-0.24</v>
      </c>
      <c r="U63" s="58">
        <v>-5.6000000000000001E-2</v>
      </c>
    </row>
    <row r="64" spans="1:21" s="28" customFormat="1">
      <c r="A64" s="192"/>
      <c r="B64" s="194"/>
      <c r="C64" s="29" t="s">
        <v>28</v>
      </c>
      <c r="D64" s="39">
        <v>8041</v>
      </c>
      <c r="E64" s="36">
        <v>0.79</v>
      </c>
      <c r="F64" s="39">
        <v>373599</v>
      </c>
      <c r="G64" s="57">
        <v>1.2</v>
      </c>
      <c r="H64" s="57">
        <v>6.46</v>
      </c>
      <c r="I64" s="57">
        <v>46.46</v>
      </c>
      <c r="J64" s="57">
        <v>30</v>
      </c>
      <c r="K64" s="57">
        <v>818.13</v>
      </c>
      <c r="L64" s="57">
        <v>55</v>
      </c>
      <c r="M64" s="57">
        <v>219.04</v>
      </c>
      <c r="N64" s="29">
        <v>7</v>
      </c>
      <c r="O64" s="36">
        <v>3.74</v>
      </c>
      <c r="P64" s="36">
        <v>7.67</v>
      </c>
      <c r="Q64" s="36">
        <v>31.8</v>
      </c>
      <c r="R64" s="29">
        <v>3</v>
      </c>
      <c r="S64" s="36">
        <v>-0.37</v>
      </c>
      <c r="T64" s="36">
        <v>-0.42</v>
      </c>
      <c r="U64" s="58">
        <v>-5.7000000000000002E-2</v>
      </c>
    </row>
    <row r="65" spans="1:21" s="28" customFormat="1">
      <c r="A65" s="192"/>
      <c r="B65" s="200"/>
      <c r="C65" s="82" t="s">
        <v>20</v>
      </c>
      <c r="D65" s="83">
        <v>1023456</v>
      </c>
      <c r="E65" s="84">
        <v>100</v>
      </c>
      <c r="F65" s="40">
        <v>31246021</v>
      </c>
      <c r="G65" s="86">
        <v>100</v>
      </c>
      <c r="H65" s="86">
        <v>5.31</v>
      </c>
      <c r="I65" s="86">
        <v>30.53</v>
      </c>
      <c r="J65" s="86">
        <v>7.68</v>
      </c>
      <c r="K65" s="86">
        <v>379.55</v>
      </c>
      <c r="L65" s="86">
        <v>25</v>
      </c>
      <c r="M65" s="86">
        <v>63.86</v>
      </c>
      <c r="N65" s="82">
        <v>6</v>
      </c>
      <c r="O65" s="84">
        <v>5.94</v>
      </c>
      <c r="P65" s="84">
        <v>3.75</v>
      </c>
      <c r="Q65" s="84">
        <v>9.61</v>
      </c>
      <c r="R65" s="82">
        <v>2</v>
      </c>
      <c r="S65" s="84">
        <v>-0.19</v>
      </c>
      <c r="T65" s="84">
        <v>-0.3</v>
      </c>
      <c r="U65" s="93">
        <v>-0.08</v>
      </c>
    </row>
    <row r="66" spans="1:21">
      <c r="A66" s="198" t="s">
        <v>323</v>
      </c>
      <c r="B66" s="198"/>
      <c r="C66" s="198"/>
      <c r="D66" s="198"/>
      <c r="E66" s="198"/>
      <c r="F66" s="198"/>
      <c r="G66" s="198"/>
      <c r="H66" s="198"/>
      <c r="I66" s="198"/>
      <c r="J66" s="198"/>
      <c r="K66" s="198"/>
      <c r="L66" s="198"/>
      <c r="M66" s="198"/>
      <c r="N66" s="198"/>
      <c r="O66" s="198"/>
      <c r="P66" s="198"/>
      <c r="Q66" s="198"/>
      <c r="R66" s="198"/>
      <c r="S66" s="198"/>
      <c r="T66" s="198"/>
      <c r="U66" s="198"/>
    </row>
    <row r="67" spans="1:21">
      <c r="A67" s="158" t="s">
        <v>453</v>
      </c>
    </row>
    <row r="68" spans="1:21">
      <c r="A68" s="158" t="s">
        <v>452</v>
      </c>
      <c r="H68" s="69"/>
    </row>
    <row r="69" spans="1:21" s="120" customFormat="1">
      <c r="A69" s="158" t="s">
        <v>450</v>
      </c>
      <c r="H69" s="69"/>
    </row>
    <row r="70" spans="1:21" s="120" customFormat="1">
      <c r="A70" s="158" t="s">
        <v>449</v>
      </c>
      <c r="H70" s="69"/>
    </row>
    <row r="71" spans="1:21">
      <c r="A71" s="158" t="s">
        <v>451</v>
      </c>
    </row>
  </sheetData>
  <mergeCells count="12">
    <mergeCell ref="A66:U66"/>
    <mergeCell ref="A30:A47"/>
    <mergeCell ref="B30:B38"/>
    <mergeCell ref="B39:B47"/>
    <mergeCell ref="A48:A65"/>
    <mergeCell ref="B48:B56"/>
    <mergeCell ref="B57:B65"/>
    <mergeCell ref="B21:B29"/>
    <mergeCell ref="B3:B11"/>
    <mergeCell ref="B12:B20"/>
    <mergeCell ref="A1:U1"/>
    <mergeCell ref="A3:A29"/>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28"/>
  <sheetViews>
    <sheetView workbookViewId="0">
      <selection sqref="A1:N1"/>
    </sheetView>
  </sheetViews>
  <sheetFormatPr defaultColWidth="9" defaultRowHeight="12.75"/>
  <cols>
    <col min="1" max="1" width="30.33203125" bestFit="1" customWidth="1"/>
    <col min="2" max="2" width="24.6640625" style="1" bestFit="1" customWidth="1"/>
    <col min="3" max="3" width="18.33203125" style="3" bestFit="1" customWidth="1"/>
    <col min="4" max="4" width="11.83203125" style="3" bestFit="1" customWidth="1"/>
    <col min="5" max="5" width="17" style="3" bestFit="1" customWidth="1"/>
    <col min="6" max="6" width="10.33203125" style="3" bestFit="1" customWidth="1"/>
    <col min="7" max="7" width="11.1640625" style="3" bestFit="1" customWidth="1"/>
    <col min="8" max="8" width="27.5" style="3" bestFit="1" customWidth="1"/>
    <col min="9" max="9" width="27.83203125" style="3" bestFit="1" customWidth="1"/>
    <col min="10" max="10" width="42.5" style="3" bestFit="1" customWidth="1"/>
    <col min="11" max="11" width="42.83203125" style="3" bestFit="1" customWidth="1"/>
    <col min="12" max="12" width="29.33203125" style="3" bestFit="1" customWidth="1"/>
    <col min="13" max="13" width="29.6640625" style="3" bestFit="1" customWidth="1"/>
    <col min="14" max="14" width="20.83203125" style="3" bestFit="1" customWidth="1"/>
  </cols>
  <sheetData>
    <row r="1" spans="1:14" ht="30.95" customHeight="1">
      <c r="A1" s="191" t="s">
        <v>419</v>
      </c>
      <c r="B1" s="191"/>
      <c r="C1" s="191"/>
      <c r="D1" s="191"/>
      <c r="E1" s="191"/>
      <c r="F1" s="191"/>
      <c r="G1" s="191"/>
      <c r="H1" s="191"/>
      <c r="I1" s="191"/>
      <c r="J1" s="191"/>
      <c r="K1" s="191"/>
      <c r="L1" s="191"/>
      <c r="M1" s="191"/>
      <c r="N1" s="191"/>
    </row>
    <row r="2" spans="1:14" s="65" customFormat="1">
      <c r="A2" s="19" t="s">
        <v>203</v>
      </c>
      <c r="B2" s="50" t="s">
        <v>152</v>
      </c>
      <c r="C2" s="27" t="s">
        <v>153</v>
      </c>
      <c r="D2" s="27" t="s">
        <v>112</v>
      </c>
      <c r="E2" s="27" t="s">
        <v>49</v>
      </c>
      <c r="F2" s="27" t="s">
        <v>50</v>
      </c>
      <c r="G2" s="27" t="s">
        <v>31</v>
      </c>
      <c r="H2" s="27" t="s">
        <v>227</v>
      </c>
      <c r="I2" s="27" t="s">
        <v>228</v>
      </c>
      <c r="J2" s="27" t="s">
        <v>229</v>
      </c>
      <c r="K2" s="27" t="s">
        <v>230</v>
      </c>
      <c r="L2" s="27" t="s">
        <v>231</v>
      </c>
      <c r="M2" s="27" t="s">
        <v>232</v>
      </c>
      <c r="N2" s="27" t="s">
        <v>233</v>
      </c>
    </row>
    <row r="3" spans="1:14">
      <c r="A3" s="26" t="s">
        <v>51</v>
      </c>
      <c r="B3" s="53">
        <v>1306</v>
      </c>
      <c r="C3" s="54">
        <v>0.01</v>
      </c>
      <c r="D3" s="54">
        <v>5.85</v>
      </c>
      <c r="E3" s="54">
        <v>12.85</v>
      </c>
      <c r="F3" s="54">
        <v>91.06</v>
      </c>
      <c r="G3" s="54">
        <v>41.58</v>
      </c>
      <c r="H3" s="54">
        <v>39.270000000000003</v>
      </c>
      <c r="I3" s="54">
        <v>60.73</v>
      </c>
      <c r="J3" s="54">
        <v>64.8</v>
      </c>
      <c r="K3" s="54">
        <v>33.56</v>
      </c>
      <c r="L3" s="54">
        <v>45.99</v>
      </c>
      <c r="M3" s="54">
        <v>14.52</v>
      </c>
      <c r="N3" s="54">
        <v>39.49</v>
      </c>
    </row>
    <row r="4" spans="1:14">
      <c r="A4" s="29" t="s">
        <v>52</v>
      </c>
      <c r="B4" s="39">
        <v>3051</v>
      </c>
      <c r="C4" s="36">
        <v>0.03</v>
      </c>
      <c r="D4" s="36">
        <v>5.44</v>
      </c>
      <c r="E4" s="36">
        <v>12.77</v>
      </c>
      <c r="F4" s="36">
        <v>87.69</v>
      </c>
      <c r="G4" s="36">
        <v>39.090000000000003</v>
      </c>
      <c r="H4" s="36">
        <v>55.33</v>
      </c>
      <c r="I4" s="36">
        <v>44.67</v>
      </c>
      <c r="J4" s="36">
        <v>73.349999999999994</v>
      </c>
      <c r="K4" s="36">
        <v>26.62</v>
      </c>
      <c r="L4" s="36">
        <v>47.65</v>
      </c>
      <c r="M4" s="36">
        <v>8.8000000000000007</v>
      </c>
      <c r="N4" s="36">
        <v>43.55</v>
      </c>
    </row>
    <row r="5" spans="1:14">
      <c r="A5" s="29" t="s">
        <v>53</v>
      </c>
      <c r="B5" s="39">
        <v>8279</v>
      </c>
      <c r="C5" s="36">
        <v>0.08</v>
      </c>
      <c r="D5" s="36">
        <v>5.62</v>
      </c>
      <c r="E5" s="36">
        <v>13.72</v>
      </c>
      <c r="F5" s="36">
        <v>84.41</v>
      </c>
      <c r="G5" s="36">
        <v>38.22</v>
      </c>
      <c r="H5" s="36">
        <v>61.64</v>
      </c>
      <c r="I5" s="36">
        <v>38.36</v>
      </c>
      <c r="J5" s="36">
        <v>76.989999999999995</v>
      </c>
      <c r="K5" s="36">
        <v>21.09</v>
      </c>
      <c r="L5" s="36">
        <v>47.05</v>
      </c>
      <c r="M5" s="36">
        <v>11.51</v>
      </c>
      <c r="N5" s="36">
        <v>41.45</v>
      </c>
    </row>
    <row r="6" spans="1:14">
      <c r="A6" s="29" t="s">
        <v>54</v>
      </c>
      <c r="B6" s="39">
        <v>33886</v>
      </c>
      <c r="C6" s="36">
        <v>0.33</v>
      </c>
      <c r="D6" s="36">
        <v>5.53</v>
      </c>
      <c r="E6" s="36">
        <v>18.71</v>
      </c>
      <c r="F6" s="36">
        <v>80.599999999999994</v>
      </c>
      <c r="G6" s="36">
        <v>36.93</v>
      </c>
      <c r="H6" s="36">
        <v>63.41</v>
      </c>
      <c r="I6" s="36">
        <v>36.590000000000003</v>
      </c>
      <c r="J6" s="36">
        <v>76.11</v>
      </c>
      <c r="K6" s="36">
        <v>20.98</v>
      </c>
      <c r="L6" s="36">
        <v>53.55</v>
      </c>
      <c r="M6" s="36">
        <v>11.37</v>
      </c>
      <c r="N6" s="36">
        <v>35.090000000000003</v>
      </c>
    </row>
    <row r="7" spans="1:14">
      <c r="A7" s="29" t="s">
        <v>55</v>
      </c>
      <c r="B7" s="39">
        <v>59067</v>
      </c>
      <c r="C7" s="36">
        <v>0.57999999999999996</v>
      </c>
      <c r="D7" s="36">
        <v>5.3</v>
      </c>
      <c r="E7" s="36">
        <v>19.920000000000002</v>
      </c>
      <c r="F7" s="36">
        <v>81.31</v>
      </c>
      <c r="G7" s="36">
        <v>37.9</v>
      </c>
      <c r="H7" s="36">
        <v>69.44</v>
      </c>
      <c r="I7" s="36">
        <v>30.56</v>
      </c>
      <c r="J7" s="36">
        <v>79.77</v>
      </c>
      <c r="K7" s="36">
        <v>17.940000000000001</v>
      </c>
      <c r="L7" s="36">
        <v>54.13</v>
      </c>
      <c r="M7" s="36">
        <v>8.06</v>
      </c>
      <c r="N7" s="36">
        <v>37.81</v>
      </c>
    </row>
    <row r="8" spans="1:14">
      <c r="A8" s="29" t="s">
        <v>56</v>
      </c>
      <c r="B8" s="39">
        <v>106340</v>
      </c>
      <c r="C8" s="36">
        <v>1.04</v>
      </c>
      <c r="D8" s="36">
        <v>5.31</v>
      </c>
      <c r="E8" s="36">
        <v>20.45</v>
      </c>
      <c r="F8" s="36">
        <v>80.260000000000005</v>
      </c>
      <c r="G8" s="36">
        <v>36.799999999999997</v>
      </c>
      <c r="H8" s="36">
        <v>72.39</v>
      </c>
      <c r="I8" s="36">
        <v>27.61</v>
      </c>
      <c r="J8" s="36">
        <v>78.430000000000007</v>
      </c>
      <c r="K8" s="36">
        <v>18.649999999999999</v>
      </c>
      <c r="L8" s="36">
        <v>56.21</v>
      </c>
      <c r="M8" s="36">
        <v>8.66</v>
      </c>
      <c r="N8" s="36">
        <v>35.130000000000003</v>
      </c>
    </row>
    <row r="9" spans="1:14">
      <c r="A9" s="29" t="s">
        <v>57</v>
      </c>
      <c r="B9" s="39">
        <v>259837</v>
      </c>
      <c r="C9" s="36">
        <v>2.54</v>
      </c>
      <c r="D9" s="36">
        <v>5.39</v>
      </c>
      <c r="E9" s="36">
        <v>20.3</v>
      </c>
      <c r="F9" s="36">
        <v>79.84</v>
      </c>
      <c r="G9" s="36">
        <v>36.450000000000003</v>
      </c>
      <c r="H9" s="36">
        <v>76.2</v>
      </c>
      <c r="I9" s="36">
        <v>23.8</v>
      </c>
      <c r="J9" s="36">
        <v>79</v>
      </c>
      <c r="K9" s="36">
        <v>18.559999999999999</v>
      </c>
      <c r="L9" s="36">
        <v>58.89</v>
      </c>
      <c r="M9" s="36">
        <v>8.32</v>
      </c>
      <c r="N9" s="36">
        <v>32.79</v>
      </c>
    </row>
    <row r="10" spans="1:14">
      <c r="A10" s="29" t="s">
        <v>58</v>
      </c>
      <c r="B10" s="39">
        <v>275794</v>
      </c>
      <c r="C10" s="36">
        <v>2.7</v>
      </c>
      <c r="D10" s="36">
        <v>5.53</v>
      </c>
      <c r="E10" s="36">
        <v>17.64</v>
      </c>
      <c r="F10" s="36">
        <v>78.849999999999994</v>
      </c>
      <c r="G10" s="36">
        <v>35.65</v>
      </c>
      <c r="H10" s="36">
        <v>79.63</v>
      </c>
      <c r="I10" s="36">
        <v>20.37</v>
      </c>
      <c r="J10" s="36">
        <v>81.89</v>
      </c>
      <c r="K10" s="36">
        <v>15.1</v>
      </c>
      <c r="L10" s="36">
        <v>65.33</v>
      </c>
      <c r="M10" s="36">
        <v>7.76</v>
      </c>
      <c r="N10" s="36">
        <v>26.91</v>
      </c>
    </row>
    <row r="11" spans="1:14">
      <c r="A11" s="29" t="s">
        <v>59</v>
      </c>
      <c r="B11" s="39">
        <v>315182</v>
      </c>
      <c r="C11" s="36">
        <v>3.08</v>
      </c>
      <c r="D11" s="36">
        <v>5.51</v>
      </c>
      <c r="E11" s="36">
        <v>18.68</v>
      </c>
      <c r="F11" s="36">
        <v>76.930000000000007</v>
      </c>
      <c r="G11" s="36">
        <v>35.880000000000003</v>
      </c>
      <c r="H11" s="36">
        <v>86.77</v>
      </c>
      <c r="I11" s="36">
        <v>13.23</v>
      </c>
      <c r="J11" s="36">
        <v>84.3</v>
      </c>
      <c r="K11" s="36">
        <v>13.71</v>
      </c>
      <c r="L11" s="36">
        <v>70.38</v>
      </c>
      <c r="M11" s="36">
        <v>8.51</v>
      </c>
      <c r="N11" s="36">
        <v>21.12</v>
      </c>
    </row>
    <row r="12" spans="1:14">
      <c r="A12" s="29" t="s">
        <v>60</v>
      </c>
      <c r="B12" s="39">
        <v>402661</v>
      </c>
      <c r="C12" s="36">
        <v>3.94</v>
      </c>
      <c r="D12" s="36">
        <v>5.54</v>
      </c>
      <c r="E12" s="36">
        <v>19.829999999999998</v>
      </c>
      <c r="F12" s="36">
        <v>72.89</v>
      </c>
      <c r="G12" s="36">
        <v>36.01</v>
      </c>
      <c r="H12" s="36">
        <v>91.14</v>
      </c>
      <c r="I12" s="36">
        <v>8.86</v>
      </c>
      <c r="J12" s="36">
        <v>86.08</v>
      </c>
      <c r="K12" s="36">
        <v>12.38</v>
      </c>
      <c r="L12" s="36">
        <v>73.680000000000007</v>
      </c>
      <c r="M12" s="36">
        <v>7.75</v>
      </c>
      <c r="N12" s="36">
        <v>18.57</v>
      </c>
    </row>
    <row r="13" spans="1:14">
      <c r="A13" s="29" t="s">
        <v>61</v>
      </c>
      <c r="B13" s="39">
        <v>631044</v>
      </c>
      <c r="C13" s="36">
        <v>6.17</v>
      </c>
      <c r="D13" s="36">
        <v>5.6</v>
      </c>
      <c r="E13" s="36">
        <v>16.760000000000002</v>
      </c>
      <c r="F13" s="36">
        <v>68.23</v>
      </c>
      <c r="G13" s="36">
        <v>36</v>
      </c>
      <c r="H13" s="36">
        <v>87.27</v>
      </c>
      <c r="I13" s="36">
        <v>12.73</v>
      </c>
      <c r="J13" s="36">
        <v>87.02</v>
      </c>
      <c r="K13" s="36">
        <v>11.74</v>
      </c>
      <c r="L13" s="36">
        <v>77</v>
      </c>
      <c r="M13" s="36">
        <v>6.79</v>
      </c>
      <c r="N13" s="36">
        <v>16.2</v>
      </c>
    </row>
    <row r="14" spans="1:14">
      <c r="A14" s="29" t="s">
        <v>62</v>
      </c>
      <c r="B14" s="39">
        <v>2317701</v>
      </c>
      <c r="C14" s="36">
        <v>22.67</v>
      </c>
      <c r="D14" s="36">
        <v>5.24</v>
      </c>
      <c r="E14" s="36">
        <v>22.07</v>
      </c>
      <c r="F14" s="36">
        <v>67.72</v>
      </c>
      <c r="G14" s="36">
        <v>34.51</v>
      </c>
      <c r="H14" s="36">
        <v>66.86</v>
      </c>
      <c r="I14" s="36">
        <v>33.14</v>
      </c>
      <c r="J14" s="36">
        <v>78.900000000000006</v>
      </c>
      <c r="K14" s="36">
        <v>17.21</v>
      </c>
      <c r="L14" s="36">
        <v>75.040000000000006</v>
      </c>
      <c r="M14" s="36">
        <v>14.12</v>
      </c>
      <c r="N14" s="36">
        <v>10.84</v>
      </c>
    </row>
    <row r="15" spans="1:14">
      <c r="A15" s="29" t="s">
        <v>63</v>
      </c>
      <c r="B15" s="39">
        <v>1687456</v>
      </c>
      <c r="C15" s="36">
        <v>16.5</v>
      </c>
      <c r="D15" s="36">
        <v>5.28</v>
      </c>
      <c r="E15" s="36">
        <v>22.44</v>
      </c>
      <c r="F15" s="36">
        <v>72.13</v>
      </c>
      <c r="G15" s="36">
        <v>35.31</v>
      </c>
      <c r="H15" s="36">
        <v>69.06</v>
      </c>
      <c r="I15" s="36">
        <v>30.94</v>
      </c>
      <c r="J15" s="36">
        <v>73.31</v>
      </c>
      <c r="K15" s="36">
        <v>19.62</v>
      </c>
      <c r="L15" s="36">
        <v>65.08</v>
      </c>
      <c r="M15" s="36">
        <v>15.54</v>
      </c>
      <c r="N15" s="36">
        <v>19.38</v>
      </c>
    </row>
    <row r="16" spans="1:14">
      <c r="A16" s="29" t="s">
        <v>64</v>
      </c>
      <c r="B16" s="39">
        <v>1218748</v>
      </c>
      <c r="C16" s="36">
        <v>11.92</v>
      </c>
      <c r="D16" s="36">
        <v>5.0999999999999996</v>
      </c>
      <c r="E16" s="36">
        <v>24.44</v>
      </c>
      <c r="F16" s="36">
        <v>72.8</v>
      </c>
      <c r="G16" s="36">
        <v>36.03</v>
      </c>
      <c r="H16" s="36">
        <v>65.47</v>
      </c>
      <c r="I16" s="36">
        <v>34.53</v>
      </c>
      <c r="J16" s="36">
        <v>63.46</v>
      </c>
      <c r="K16" s="36">
        <v>28.5</v>
      </c>
      <c r="L16" s="36">
        <v>52.5</v>
      </c>
      <c r="M16" s="36">
        <v>21.68</v>
      </c>
      <c r="N16" s="36">
        <v>25.82</v>
      </c>
    </row>
    <row r="17" spans="1:14">
      <c r="A17" s="29" t="s">
        <v>65</v>
      </c>
      <c r="B17" s="39">
        <v>921927</v>
      </c>
      <c r="C17" s="36">
        <v>9.02</v>
      </c>
      <c r="D17" s="36">
        <v>5.0599999999999996</v>
      </c>
      <c r="E17" s="36">
        <v>24.81</v>
      </c>
      <c r="F17" s="36">
        <v>77.489999999999995</v>
      </c>
      <c r="G17" s="36">
        <v>36.369999999999997</v>
      </c>
      <c r="H17" s="36">
        <v>66.06</v>
      </c>
      <c r="I17" s="36">
        <v>33.94</v>
      </c>
      <c r="J17" s="36">
        <v>66.13</v>
      </c>
      <c r="K17" s="36">
        <v>24.05</v>
      </c>
      <c r="L17" s="36">
        <v>50.24</v>
      </c>
      <c r="M17" s="36">
        <v>15.95</v>
      </c>
      <c r="N17" s="36">
        <v>33.81</v>
      </c>
    </row>
    <row r="18" spans="1:14">
      <c r="A18" s="29" t="s">
        <v>66</v>
      </c>
      <c r="B18" s="39">
        <v>909591</v>
      </c>
      <c r="C18" s="36">
        <v>8.9</v>
      </c>
      <c r="D18" s="36">
        <v>5.08</v>
      </c>
      <c r="E18" s="36">
        <v>23.83</v>
      </c>
      <c r="F18" s="36">
        <v>80.81</v>
      </c>
      <c r="G18" s="36">
        <v>37.06</v>
      </c>
      <c r="H18" s="36">
        <v>61.88</v>
      </c>
      <c r="I18" s="36">
        <v>38.119999999999997</v>
      </c>
      <c r="J18" s="36">
        <v>65.17</v>
      </c>
      <c r="K18" s="36">
        <v>24.02</v>
      </c>
      <c r="L18" s="36">
        <v>46.84</v>
      </c>
      <c r="M18" s="36">
        <v>13.83</v>
      </c>
      <c r="N18" s="36">
        <v>39.33</v>
      </c>
    </row>
    <row r="19" spans="1:14">
      <c r="A19" s="29" t="s">
        <v>67</v>
      </c>
      <c r="B19" s="39">
        <v>458580</v>
      </c>
      <c r="C19" s="36">
        <v>4.4800000000000004</v>
      </c>
      <c r="D19" s="36">
        <v>4.99</v>
      </c>
      <c r="E19" s="36">
        <v>25.19</v>
      </c>
      <c r="F19" s="36">
        <v>80.989999999999995</v>
      </c>
      <c r="G19" s="36">
        <v>37.81</v>
      </c>
      <c r="H19" s="36">
        <v>54.4</v>
      </c>
      <c r="I19" s="36">
        <v>45.6</v>
      </c>
      <c r="J19" s="36">
        <v>63.11</v>
      </c>
      <c r="K19" s="36">
        <v>26.82</v>
      </c>
      <c r="L19" s="36">
        <v>42.17</v>
      </c>
      <c r="M19" s="36">
        <v>13.83</v>
      </c>
      <c r="N19" s="36">
        <v>44</v>
      </c>
    </row>
    <row r="20" spans="1:14">
      <c r="A20" s="29" t="s">
        <v>68</v>
      </c>
      <c r="B20" s="39">
        <v>296567</v>
      </c>
      <c r="C20" s="36">
        <v>2.9</v>
      </c>
      <c r="D20" s="36">
        <v>4.92</v>
      </c>
      <c r="E20" s="36">
        <v>26.03</v>
      </c>
      <c r="F20" s="36">
        <v>81.290000000000006</v>
      </c>
      <c r="G20" s="36">
        <v>38.880000000000003</v>
      </c>
      <c r="H20" s="36">
        <v>48.66</v>
      </c>
      <c r="I20" s="36">
        <v>51.34</v>
      </c>
      <c r="J20" s="36">
        <v>58.36</v>
      </c>
      <c r="K20" s="36">
        <v>30.23</v>
      </c>
      <c r="L20" s="36">
        <v>35.5</v>
      </c>
      <c r="M20" s="36">
        <v>14.19</v>
      </c>
      <c r="N20" s="36">
        <v>50.3</v>
      </c>
    </row>
    <row r="21" spans="1:14">
      <c r="A21" s="29" t="s">
        <v>69</v>
      </c>
      <c r="B21" s="39">
        <v>207045</v>
      </c>
      <c r="C21" s="36">
        <v>2.02</v>
      </c>
      <c r="D21" s="36">
        <v>4.9000000000000004</v>
      </c>
      <c r="E21" s="36">
        <v>25.48</v>
      </c>
      <c r="F21" s="36">
        <v>83.42</v>
      </c>
      <c r="G21" s="36">
        <v>39.67</v>
      </c>
      <c r="H21" s="36">
        <v>43.4</v>
      </c>
      <c r="I21" s="36">
        <v>56.6</v>
      </c>
      <c r="J21" s="36">
        <v>56.92</v>
      </c>
      <c r="K21" s="36">
        <v>32.31</v>
      </c>
      <c r="L21" s="36">
        <v>33.340000000000003</v>
      </c>
      <c r="M21" s="36">
        <v>13.29</v>
      </c>
      <c r="N21" s="36">
        <v>53.37</v>
      </c>
    </row>
    <row r="22" spans="1:14">
      <c r="A22" s="29" t="s">
        <v>70</v>
      </c>
      <c r="B22" s="39">
        <v>69797</v>
      </c>
      <c r="C22" s="36">
        <v>0.68</v>
      </c>
      <c r="D22" s="36">
        <v>5.07</v>
      </c>
      <c r="E22" s="36">
        <v>23.81</v>
      </c>
      <c r="F22" s="36">
        <v>82.55</v>
      </c>
      <c r="G22" s="36">
        <v>40.909999999999997</v>
      </c>
      <c r="H22" s="36">
        <v>41.18</v>
      </c>
      <c r="I22" s="36">
        <v>58.82</v>
      </c>
      <c r="J22" s="36">
        <v>53.08</v>
      </c>
      <c r="K22" s="36">
        <v>36.479999999999997</v>
      </c>
      <c r="L22" s="36">
        <v>29.59</v>
      </c>
      <c r="M22" s="36">
        <v>13.45</v>
      </c>
      <c r="N22" s="36">
        <v>56.96</v>
      </c>
    </row>
    <row r="23" spans="1:14">
      <c r="A23" s="29" t="s">
        <v>71</v>
      </c>
      <c r="B23" s="39">
        <v>28252</v>
      </c>
      <c r="C23" s="36">
        <v>0.28000000000000003</v>
      </c>
      <c r="D23" s="36">
        <v>5.47</v>
      </c>
      <c r="E23" s="36">
        <v>18.350000000000001</v>
      </c>
      <c r="F23" s="36">
        <v>84.52</v>
      </c>
      <c r="G23" s="36">
        <v>42.32</v>
      </c>
      <c r="H23" s="36">
        <v>40.35</v>
      </c>
      <c r="I23" s="36">
        <v>59.65</v>
      </c>
      <c r="J23" s="36">
        <v>45.67</v>
      </c>
      <c r="K23" s="36">
        <v>40.9</v>
      </c>
      <c r="L23" s="36">
        <v>22.96</v>
      </c>
      <c r="M23" s="36">
        <v>14.82</v>
      </c>
      <c r="N23" s="36">
        <v>62.22</v>
      </c>
    </row>
    <row r="24" spans="1:14">
      <c r="A24" s="29" t="s">
        <v>72</v>
      </c>
      <c r="B24" s="39">
        <v>11039</v>
      </c>
      <c r="C24" s="36">
        <v>0.11</v>
      </c>
      <c r="D24" s="36">
        <v>5.88</v>
      </c>
      <c r="E24" s="36">
        <v>13.89</v>
      </c>
      <c r="F24" s="36">
        <v>88.54</v>
      </c>
      <c r="G24" s="36">
        <v>43.84</v>
      </c>
      <c r="H24" s="36">
        <v>43.11</v>
      </c>
      <c r="I24" s="36">
        <v>56.89</v>
      </c>
      <c r="J24" s="36">
        <v>49.11</v>
      </c>
      <c r="K24" s="36">
        <v>40.270000000000003</v>
      </c>
      <c r="L24" s="36">
        <v>25.88</v>
      </c>
      <c r="M24" s="36">
        <v>12.77</v>
      </c>
      <c r="N24" s="36">
        <v>61.35</v>
      </c>
    </row>
    <row r="25" spans="1:14">
      <c r="A25" s="20" t="s">
        <v>73</v>
      </c>
      <c r="B25" s="40">
        <v>1995</v>
      </c>
      <c r="C25" s="37">
        <v>0.02</v>
      </c>
      <c r="D25" s="37">
        <v>6.41</v>
      </c>
      <c r="E25" s="37">
        <v>10.15</v>
      </c>
      <c r="F25" s="37">
        <v>87.46</v>
      </c>
      <c r="G25" s="37">
        <v>44.43</v>
      </c>
      <c r="H25" s="37">
        <v>27.91</v>
      </c>
      <c r="I25" s="37">
        <v>72.09</v>
      </c>
      <c r="J25" s="37">
        <v>37.6</v>
      </c>
      <c r="K25" s="37">
        <v>54.9</v>
      </c>
      <c r="L25" s="37">
        <v>25.01</v>
      </c>
      <c r="M25" s="37">
        <v>24.36</v>
      </c>
      <c r="N25" s="37">
        <v>50.63</v>
      </c>
    </row>
    <row r="26" spans="1:14">
      <c r="A26" s="22" t="s">
        <v>18</v>
      </c>
      <c r="B26" s="38">
        <f>SUM(B21:B25)</f>
        <v>318128</v>
      </c>
      <c r="C26" s="127"/>
      <c r="D26" s="127"/>
      <c r="E26" s="127"/>
      <c r="F26" s="127"/>
      <c r="G26" s="127"/>
      <c r="H26" s="127"/>
      <c r="I26" s="127"/>
      <c r="J26" s="127"/>
      <c r="K26" s="127"/>
      <c r="L26" s="127"/>
      <c r="M26" s="127"/>
      <c r="N26" s="127"/>
    </row>
    <row r="27" spans="1:14">
      <c r="A27" s="193"/>
      <c r="B27" s="193"/>
    </row>
    <row r="28" spans="1:14">
      <c r="B28" s="189">
        <f>B26/SUM(B3:B25)</f>
        <v>3.1112321634558727E-2</v>
      </c>
    </row>
  </sheetData>
  <mergeCells count="2">
    <mergeCell ref="A1:N1"/>
    <mergeCell ref="A27:B27"/>
  </mergeCells>
  <pageMargins left="0.7" right="0.7" top="0.75" bottom="0.75" header="0.3" footer="0.3"/>
  <pageSetup paperSize="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10"/>
  <sheetViews>
    <sheetView zoomScaleNormal="100" workbookViewId="0">
      <selection activeCell="D15" sqref="D15"/>
    </sheetView>
  </sheetViews>
  <sheetFormatPr defaultColWidth="9" defaultRowHeight="12.75"/>
  <cols>
    <col min="1" max="1" width="20.5" bestFit="1" customWidth="1"/>
    <col min="2" max="2" width="11.5" bestFit="1" customWidth="1"/>
    <col min="3" max="3" width="11.83203125" bestFit="1" customWidth="1"/>
    <col min="4" max="4" width="10.33203125" bestFit="1" customWidth="1"/>
    <col min="5" max="5" width="16.83203125" bestFit="1" customWidth="1"/>
    <col min="6" max="6" width="16.83203125" style="14" bestFit="1" customWidth="1"/>
    <col min="7" max="7" width="17.1640625" bestFit="1" customWidth="1"/>
    <col min="8" max="8" width="8.83203125" style="14" bestFit="1" customWidth="1"/>
    <col min="9" max="10" width="30" bestFit="1" customWidth="1"/>
  </cols>
  <sheetData>
    <row r="1" spans="1:13" s="28" customFormat="1" ht="30.95" customHeight="1">
      <c r="A1" s="191" t="s">
        <v>418</v>
      </c>
      <c r="B1" s="191"/>
      <c r="C1" s="191"/>
      <c r="D1" s="191"/>
      <c r="E1" s="191"/>
      <c r="F1" s="191"/>
      <c r="G1" s="191"/>
      <c r="H1" s="191"/>
      <c r="I1" s="191"/>
      <c r="J1" s="191"/>
      <c r="M1" s="3"/>
    </row>
    <row r="2" spans="1:13">
      <c r="A2" s="19" t="s">
        <v>334</v>
      </c>
      <c r="B2" s="19" t="s">
        <v>335</v>
      </c>
      <c r="C2" s="19" t="s">
        <v>112</v>
      </c>
      <c r="D2" s="19" t="s">
        <v>33</v>
      </c>
      <c r="E2" s="19" t="s">
        <v>365</v>
      </c>
      <c r="F2" s="74" t="s">
        <v>366</v>
      </c>
      <c r="G2" s="19" t="s">
        <v>367</v>
      </c>
      <c r="H2" s="74" t="s">
        <v>336</v>
      </c>
      <c r="I2" s="19" t="s">
        <v>368</v>
      </c>
      <c r="J2" s="19" t="s">
        <v>369</v>
      </c>
    </row>
    <row r="3" spans="1:13">
      <c r="A3" s="26" t="s">
        <v>337</v>
      </c>
      <c r="B3" s="26">
        <v>35</v>
      </c>
      <c r="C3" s="26">
        <v>5.19</v>
      </c>
      <c r="D3" s="26">
        <v>73.650000000000006</v>
      </c>
      <c r="E3" s="26">
        <v>310.83999999999997</v>
      </c>
      <c r="F3" s="75">
        <v>59</v>
      </c>
      <c r="G3" s="26">
        <v>12</v>
      </c>
      <c r="H3" s="75">
        <v>28.65</v>
      </c>
      <c r="I3" s="26">
        <v>7.28</v>
      </c>
      <c r="J3" s="26">
        <v>3.86</v>
      </c>
    </row>
    <row r="4" spans="1:13">
      <c r="A4" s="29" t="s">
        <v>338</v>
      </c>
      <c r="B4" s="29">
        <v>33</v>
      </c>
      <c r="C4" s="29">
        <v>5.0199999999999996</v>
      </c>
      <c r="D4" s="29">
        <v>81.39</v>
      </c>
      <c r="E4" s="29">
        <v>865.29</v>
      </c>
      <c r="F4" s="76">
        <v>44</v>
      </c>
      <c r="G4" s="29">
        <v>11</v>
      </c>
      <c r="H4" s="76">
        <v>44.66</v>
      </c>
      <c r="I4" s="29">
        <v>22.55</v>
      </c>
      <c r="J4" s="29">
        <v>11.17</v>
      </c>
    </row>
    <row r="5" spans="1:13">
      <c r="A5" s="29" t="s">
        <v>339</v>
      </c>
      <c r="B5" s="29">
        <v>34</v>
      </c>
      <c r="C5" s="29">
        <v>4.88</v>
      </c>
      <c r="D5" s="29">
        <v>80.39</v>
      </c>
      <c r="E5" s="29">
        <v>931.25</v>
      </c>
      <c r="F5" s="76">
        <v>30</v>
      </c>
      <c r="G5" s="29">
        <v>23</v>
      </c>
      <c r="H5" s="76">
        <v>46.78</v>
      </c>
      <c r="I5" s="29">
        <v>20.28</v>
      </c>
      <c r="J5" s="29">
        <v>10.23</v>
      </c>
    </row>
    <row r="6" spans="1:13">
      <c r="A6" s="29" t="s">
        <v>340</v>
      </c>
      <c r="B6" s="29">
        <v>34</v>
      </c>
      <c r="C6" s="29">
        <v>4.75</v>
      </c>
      <c r="D6" s="29">
        <v>79.22</v>
      </c>
      <c r="E6" s="29">
        <v>643.94000000000005</v>
      </c>
      <c r="F6" s="76">
        <v>35</v>
      </c>
      <c r="G6" s="29">
        <v>23</v>
      </c>
      <c r="H6" s="76">
        <v>41.79</v>
      </c>
      <c r="I6" s="29">
        <v>13.16</v>
      </c>
      <c r="J6" s="29">
        <v>9.2799999999999994</v>
      </c>
    </row>
    <row r="7" spans="1:13">
      <c r="A7" s="29" t="s">
        <v>341</v>
      </c>
      <c r="B7" s="29">
        <v>36</v>
      </c>
      <c r="C7" s="29">
        <v>4.68</v>
      </c>
      <c r="D7" s="29">
        <v>81.489999999999995</v>
      </c>
      <c r="E7" s="29">
        <v>2184.35</v>
      </c>
      <c r="F7" s="76">
        <v>22</v>
      </c>
      <c r="G7" s="29">
        <v>17</v>
      </c>
      <c r="H7" s="76">
        <v>61.28</v>
      </c>
      <c r="I7" s="29">
        <v>44.07</v>
      </c>
      <c r="J7" s="29">
        <v>28.12</v>
      </c>
    </row>
    <row r="8" spans="1:13">
      <c r="A8" s="22" t="s">
        <v>342</v>
      </c>
      <c r="B8" s="22">
        <v>36</v>
      </c>
      <c r="C8" s="22">
        <v>5.08</v>
      </c>
      <c r="D8" s="22">
        <v>76.599999999999994</v>
      </c>
      <c r="E8" s="22">
        <v>5867.05</v>
      </c>
      <c r="F8" s="73">
        <v>16</v>
      </c>
      <c r="G8" s="22">
        <v>62</v>
      </c>
      <c r="H8" s="73">
        <v>21.99</v>
      </c>
      <c r="I8" s="22">
        <v>35.53</v>
      </c>
      <c r="J8" s="22">
        <v>20.49</v>
      </c>
    </row>
    <row r="9" spans="1:13">
      <c r="A9" s="193" t="s">
        <v>323</v>
      </c>
      <c r="B9" s="193"/>
      <c r="C9" s="28"/>
      <c r="D9" s="28"/>
      <c r="E9" s="28"/>
      <c r="G9" s="28"/>
      <c r="I9" s="28"/>
      <c r="J9" s="28"/>
    </row>
    <row r="10" spans="1:13">
      <c r="A10" s="28"/>
      <c r="B10" s="28"/>
      <c r="C10" s="28"/>
      <c r="D10" s="28"/>
      <c r="E10" s="28"/>
      <c r="G10" s="28"/>
      <c r="I10" s="28"/>
      <c r="J10" s="28"/>
    </row>
  </sheetData>
  <mergeCells count="2">
    <mergeCell ref="A1:J1"/>
    <mergeCell ref="A9:B9"/>
  </mergeCells>
  <pageMargins left="0.7" right="0.7" top="0.75" bottom="0.75" header="0.3" footer="0.3"/>
  <pageSetup paperSize="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17"/>
  <sheetViews>
    <sheetView zoomScaleNormal="100" workbookViewId="0">
      <selection activeCell="C19" sqref="C19"/>
    </sheetView>
  </sheetViews>
  <sheetFormatPr defaultColWidth="20.6640625" defaultRowHeight="12.75"/>
  <cols>
    <col min="1" max="1" width="29.83203125" customWidth="1"/>
    <col min="2" max="2" width="24.6640625" style="1" bestFit="1" customWidth="1"/>
    <col min="3" max="3" width="28.1640625" bestFit="1" customWidth="1"/>
  </cols>
  <sheetData>
    <row r="1" spans="1:13" s="28" customFormat="1" ht="60.95" customHeight="1">
      <c r="A1" s="191" t="s">
        <v>417</v>
      </c>
      <c r="B1" s="191"/>
      <c r="C1" s="191"/>
      <c r="D1" s="47"/>
      <c r="E1" s="130"/>
      <c r="F1" s="47"/>
      <c r="G1" s="47"/>
      <c r="H1" s="47"/>
      <c r="I1" s="47"/>
      <c r="J1" s="47"/>
      <c r="M1" s="3"/>
    </row>
    <row r="2" spans="1:13" ht="15.75">
      <c r="A2" s="19" t="s">
        <v>344</v>
      </c>
      <c r="B2" s="50" t="s">
        <v>152</v>
      </c>
      <c r="C2" s="19" t="s">
        <v>197</v>
      </c>
      <c r="E2" s="131"/>
    </row>
    <row r="3" spans="1:13">
      <c r="A3" s="26" t="s">
        <v>345</v>
      </c>
      <c r="B3" s="53">
        <v>293143</v>
      </c>
      <c r="C3" s="26">
        <v>4.79</v>
      </c>
    </row>
    <row r="4" spans="1:13">
      <c r="A4" s="29" t="s">
        <v>346</v>
      </c>
      <c r="B4" s="39">
        <v>467241</v>
      </c>
      <c r="C4" s="29">
        <v>7.63</v>
      </c>
    </row>
    <row r="5" spans="1:13">
      <c r="A5" s="29" t="s">
        <v>347</v>
      </c>
      <c r="B5" s="39">
        <v>314126</v>
      </c>
      <c r="C5" s="29">
        <v>5.13</v>
      </c>
    </row>
    <row r="6" spans="1:13">
      <c r="A6" s="29" t="s">
        <v>348</v>
      </c>
      <c r="B6" s="39">
        <v>457147</v>
      </c>
      <c r="C6" s="29">
        <v>7.47</v>
      </c>
    </row>
    <row r="7" spans="1:13">
      <c r="A7" s="29" t="s">
        <v>349</v>
      </c>
      <c r="B7" s="39">
        <v>643865</v>
      </c>
      <c r="C7" s="29">
        <v>10.52</v>
      </c>
    </row>
    <row r="8" spans="1:13">
      <c r="A8" s="29" t="s">
        <v>351</v>
      </c>
      <c r="B8" s="39">
        <v>596301</v>
      </c>
      <c r="C8" s="29">
        <v>9.74</v>
      </c>
    </row>
    <row r="9" spans="1:13">
      <c r="A9" s="29" t="s">
        <v>352</v>
      </c>
      <c r="B9" s="39">
        <v>321251</v>
      </c>
      <c r="C9" s="29">
        <v>5.25</v>
      </c>
    </row>
    <row r="10" spans="1:13">
      <c r="A10" s="29" t="s">
        <v>353</v>
      </c>
      <c r="B10" s="39">
        <v>372429</v>
      </c>
      <c r="C10" s="29">
        <v>6.08</v>
      </c>
    </row>
    <row r="11" spans="1:13">
      <c r="A11" s="29" t="s">
        <v>354</v>
      </c>
      <c r="B11" s="39">
        <v>112463</v>
      </c>
      <c r="C11" s="29">
        <v>1.84</v>
      </c>
    </row>
    <row r="12" spans="1:13">
      <c r="A12" s="29" t="s">
        <v>355</v>
      </c>
      <c r="B12" s="39">
        <v>94746</v>
      </c>
      <c r="C12" s="29">
        <v>1.55</v>
      </c>
    </row>
    <row r="13" spans="1:13">
      <c r="A13" s="29" t="s">
        <v>356</v>
      </c>
      <c r="B13" s="39">
        <v>76689</v>
      </c>
      <c r="C13" s="29">
        <v>1.25</v>
      </c>
    </row>
    <row r="14" spans="1:13">
      <c r="A14" s="22" t="s">
        <v>357</v>
      </c>
      <c r="B14" s="38">
        <v>2373379</v>
      </c>
      <c r="C14" s="22">
        <v>38.76</v>
      </c>
    </row>
    <row r="15" spans="1:13">
      <c r="A15" s="193" t="s">
        <v>323</v>
      </c>
      <c r="B15" s="193"/>
    </row>
    <row r="16" spans="1:13">
      <c r="A16" s="158" t="s">
        <v>453</v>
      </c>
      <c r="B16" s="184"/>
    </row>
    <row r="17" spans="1:2">
      <c r="A17" s="158" t="s">
        <v>464</v>
      </c>
      <c r="B17" s="184"/>
    </row>
  </sheetData>
  <mergeCells count="2">
    <mergeCell ref="A1:C1"/>
    <mergeCell ref="A15:B15"/>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zoomScaleNormal="100" workbookViewId="0">
      <selection sqref="A1:G1"/>
    </sheetView>
  </sheetViews>
  <sheetFormatPr defaultColWidth="9" defaultRowHeight="12.75"/>
  <cols>
    <col min="1" max="1" width="27.33203125" style="28" bestFit="1" customWidth="1"/>
    <col min="2" max="2" width="24.83203125" bestFit="1" customWidth="1"/>
    <col min="3" max="3" width="28.5" bestFit="1" customWidth="1"/>
    <col min="4" max="4" width="38.6640625" bestFit="1" customWidth="1"/>
    <col min="5" max="5" width="34.1640625" bestFit="1" customWidth="1"/>
    <col min="6" max="6" width="26.1640625" bestFit="1" customWidth="1"/>
    <col min="7" max="7" width="25.1640625" bestFit="1" customWidth="1"/>
  </cols>
  <sheetData>
    <row r="1" spans="1:8" s="94" customFormat="1" ht="30.95" customHeight="1">
      <c r="A1" s="191" t="s">
        <v>372</v>
      </c>
      <c r="B1" s="191"/>
      <c r="C1" s="191"/>
      <c r="D1" s="191"/>
      <c r="E1" s="191"/>
      <c r="F1" s="191"/>
      <c r="G1" s="191"/>
    </row>
    <row r="2" spans="1:8">
      <c r="B2" s="67"/>
      <c r="C2" s="27" t="s">
        <v>172</v>
      </c>
      <c r="D2" s="62" t="s">
        <v>173</v>
      </c>
      <c r="E2" s="62" t="s">
        <v>174</v>
      </c>
      <c r="F2" s="19" t="s">
        <v>175</v>
      </c>
      <c r="G2" s="19" t="s">
        <v>30</v>
      </c>
    </row>
    <row r="3" spans="1:8">
      <c r="A3" s="196" t="s">
        <v>171</v>
      </c>
      <c r="B3" s="22" t="s">
        <v>21</v>
      </c>
      <c r="C3" s="52">
        <v>5.74</v>
      </c>
      <c r="D3" s="24">
        <v>8.32</v>
      </c>
      <c r="E3" s="38">
        <v>247</v>
      </c>
      <c r="F3" s="24">
        <v>2.97</v>
      </c>
      <c r="G3" s="24">
        <v>63.74</v>
      </c>
    </row>
    <row r="4" spans="1:8">
      <c r="A4" s="196"/>
      <c r="B4" s="29" t="s">
        <v>22</v>
      </c>
      <c r="C4" s="57">
        <v>6.38</v>
      </c>
      <c r="D4" s="36">
        <v>12.96</v>
      </c>
      <c r="E4" s="39">
        <v>345.9</v>
      </c>
      <c r="F4" s="36">
        <v>7.73</v>
      </c>
      <c r="G4" s="30">
        <v>106.78</v>
      </c>
    </row>
    <row r="5" spans="1:8">
      <c r="A5" s="196"/>
      <c r="B5" s="29" t="s">
        <v>23</v>
      </c>
      <c r="C5" s="57">
        <v>16.93</v>
      </c>
      <c r="D5" s="36">
        <v>32.75</v>
      </c>
      <c r="E5" s="39">
        <v>329.2</v>
      </c>
      <c r="F5" s="36">
        <v>28.81</v>
      </c>
      <c r="G5" s="30">
        <v>157.41</v>
      </c>
    </row>
    <row r="6" spans="1:8">
      <c r="A6" s="196"/>
      <c r="B6" s="29" t="s">
        <v>24</v>
      </c>
      <c r="C6" s="57">
        <v>15.74</v>
      </c>
      <c r="D6" s="36">
        <v>20.96</v>
      </c>
      <c r="E6" s="39">
        <v>226.6</v>
      </c>
      <c r="F6" s="36">
        <v>24.84</v>
      </c>
      <c r="G6" s="30">
        <v>211.98</v>
      </c>
    </row>
    <row r="7" spans="1:8">
      <c r="A7" s="196"/>
      <c r="B7" s="29" t="s">
        <v>25</v>
      </c>
      <c r="C7" s="57">
        <v>17.28</v>
      </c>
      <c r="D7" s="36">
        <v>14.49</v>
      </c>
      <c r="E7" s="39">
        <v>142.69999999999999</v>
      </c>
      <c r="F7" s="36">
        <v>19.03</v>
      </c>
      <c r="G7" s="36">
        <v>235</v>
      </c>
    </row>
    <row r="8" spans="1:8">
      <c r="A8" s="196"/>
      <c r="B8" s="29" t="s">
        <v>26</v>
      </c>
      <c r="C8" s="57">
        <v>15</v>
      </c>
      <c r="D8" s="36">
        <v>7.52</v>
      </c>
      <c r="E8" s="39">
        <v>85.3</v>
      </c>
      <c r="F8" s="36">
        <v>12.2</v>
      </c>
      <c r="G8" s="30">
        <v>290.42</v>
      </c>
    </row>
    <row r="9" spans="1:8">
      <c r="A9" s="196"/>
      <c r="B9" s="29" t="s">
        <v>27</v>
      </c>
      <c r="C9" s="57">
        <v>12.55</v>
      </c>
      <c r="D9" s="36">
        <v>2.39</v>
      </c>
      <c r="E9" s="39">
        <v>32.4</v>
      </c>
      <c r="F9" s="36">
        <v>3.23</v>
      </c>
      <c r="G9" s="30">
        <v>241.78</v>
      </c>
    </row>
    <row r="10" spans="1:8">
      <c r="A10" s="196"/>
      <c r="B10" s="20" t="s">
        <v>28</v>
      </c>
      <c r="C10" s="59">
        <v>10.39</v>
      </c>
      <c r="D10" s="37">
        <v>0.62</v>
      </c>
      <c r="E10" s="40">
        <v>10.1</v>
      </c>
      <c r="F10" s="37">
        <v>1.19</v>
      </c>
      <c r="G10" s="21">
        <v>345.16</v>
      </c>
    </row>
    <row r="11" spans="1:8">
      <c r="A11" s="41" t="s">
        <v>323</v>
      </c>
      <c r="C11" s="48"/>
      <c r="D11" s="49"/>
      <c r="E11" s="48"/>
      <c r="F11" s="49"/>
      <c r="G11" s="23"/>
      <c r="H11" s="61"/>
    </row>
    <row r="12" spans="1:8" s="120" customFormat="1">
      <c r="A12" s="201" t="s">
        <v>466</v>
      </c>
      <c r="B12" s="201"/>
      <c r="C12" s="201"/>
      <c r="D12" s="201"/>
      <c r="E12" s="201"/>
      <c r="F12" s="201"/>
      <c r="G12" s="201"/>
      <c r="H12" s="61"/>
    </row>
    <row r="13" spans="1:8" s="120" customFormat="1">
      <c r="A13" s="41"/>
      <c r="C13" s="48"/>
      <c r="D13" s="49"/>
      <c r="E13" s="48"/>
      <c r="F13" s="49"/>
      <c r="G13" s="23"/>
      <c r="H13" s="61"/>
    </row>
    <row r="14" spans="1:8">
      <c r="B14" s="25"/>
      <c r="C14" s="48"/>
      <c r="D14" s="49"/>
      <c r="E14" s="48"/>
      <c r="F14" s="49"/>
      <c r="G14" s="23"/>
      <c r="H14" s="61"/>
    </row>
    <row r="15" spans="1:8">
      <c r="B15" s="25"/>
      <c r="C15" s="48"/>
      <c r="D15" s="49"/>
      <c r="E15" s="48"/>
      <c r="F15" s="49"/>
      <c r="G15" s="23"/>
      <c r="H15" s="61"/>
    </row>
    <row r="16" spans="1:8">
      <c r="B16" s="25"/>
      <c r="C16" s="48"/>
      <c r="D16" s="49"/>
      <c r="E16" s="48"/>
      <c r="F16" s="49"/>
      <c r="G16" s="23"/>
      <c r="H16" s="61"/>
    </row>
    <row r="17" spans="2:8">
      <c r="B17" s="25"/>
      <c r="C17" s="48"/>
      <c r="D17" s="49"/>
      <c r="E17" s="48"/>
      <c r="F17" s="49"/>
      <c r="G17" s="23"/>
      <c r="H17" s="61"/>
    </row>
    <row r="18" spans="2:8">
      <c r="B18" s="25"/>
      <c r="C18" s="48"/>
      <c r="D18" s="49"/>
      <c r="E18" s="48"/>
      <c r="F18" s="49"/>
      <c r="G18" s="23"/>
      <c r="H18" s="61"/>
    </row>
    <row r="19" spans="2:8">
      <c r="B19" s="25"/>
      <c r="C19" s="48"/>
      <c r="D19" s="49"/>
      <c r="E19" s="48"/>
      <c r="F19" s="49"/>
      <c r="G19" s="23"/>
      <c r="H19" s="61"/>
    </row>
    <row r="20" spans="2:8">
      <c r="B20" s="25"/>
      <c r="C20" s="48"/>
      <c r="D20" s="49"/>
      <c r="E20" s="48"/>
      <c r="F20" s="49"/>
      <c r="G20" s="23"/>
      <c r="H20" s="61"/>
    </row>
    <row r="21" spans="2:8">
      <c r="B21" s="25"/>
      <c r="C21" s="48"/>
      <c r="D21" s="49"/>
      <c r="E21" s="48"/>
      <c r="F21" s="49"/>
      <c r="G21" s="23"/>
      <c r="H21" s="61"/>
    </row>
    <row r="22" spans="2:8">
      <c r="B22" s="25"/>
      <c r="C22" s="48"/>
      <c r="D22" s="49"/>
      <c r="E22" s="48"/>
      <c r="F22" s="23"/>
      <c r="G22" s="23"/>
      <c r="H22" s="61"/>
    </row>
  </sheetData>
  <mergeCells count="3">
    <mergeCell ref="A3:A10"/>
    <mergeCell ref="A1:G1"/>
    <mergeCell ref="A12:G12"/>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
  <sheetViews>
    <sheetView zoomScaleNormal="100" workbookViewId="0">
      <selection activeCell="F16" sqref="F16"/>
    </sheetView>
  </sheetViews>
  <sheetFormatPr defaultColWidth="9" defaultRowHeight="12.75"/>
  <cols>
    <col min="1" max="1" width="27.33203125" style="28" bestFit="1" customWidth="1"/>
    <col min="2" max="2" width="35.33203125" customWidth="1"/>
    <col min="3" max="3" width="31.5" bestFit="1" customWidth="1"/>
    <col min="4" max="4" width="33.83203125" bestFit="1" customWidth="1"/>
    <col min="5" max="5" width="30.1640625" bestFit="1" customWidth="1"/>
    <col min="6" max="6" width="23.1640625" bestFit="1" customWidth="1"/>
    <col min="7" max="7" width="22.33203125" bestFit="1" customWidth="1"/>
  </cols>
  <sheetData>
    <row r="1" spans="1:7" s="94" customFormat="1" ht="30.95" customHeight="1">
      <c r="A1" s="191" t="s">
        <v>373</v>
      </c>
      <c r="B1" s="191"/>
      <c r="C1" s="191"/>
      <c r="D1" s="191"/>
      <c r="E1" s="47"/>
      <c r="F1" s="47"/>
      <c r="G1" s="47"/>
    </row>
    <row r="2" spans="1:7">
      <c r="B2" s="67"/>
      <c r="C2" s="140" t="s">
        <v>473</v>
      </c>
      <c r="D2" s="142" t="s">
        <v>176</v>
      </c>
      <c r="E2" s="63"/>
      <c r="G2" s="64"/>
    </row>
    <row r="3" spans="1:7">
      <c r="A3" s="196" t="s">
        <v>171</v>
      </c>
      <c r="B3" s="22" t="s">
        <v>21</v>
      </c>
      <c r="C3" s="52">
        <v>75.180000000000007</v>
      </c>
      <c r="D3" s="24">
        <v>23.66</v>
      </c>
      <c r="E3" s="48"/>
      <c r="F3" s="23"/>
      <c r="G3" s="23"/>
    </row>
    <row r="4" spans="1:7">
      <c r="A4" s="196"/>
      <c r="B4" s="29" t="s">
        <v>22</v>
      </c>
      <c r="C4" s="57">
        <v>75.11</v>
      </c>
      <c r="D4" s="36">
        <v>21.22</v>
      </c>
      <c r="E4" s="48"/>
      <c r="F4" s="49"/>
      <c r="G4" s="23"/>
    </row>
    <row r="5" spans="1:7">
      <c r="A5" s="196"/>
      <c r="B5" s="29" t="s">
        <v>23</v>
      </c>
      <c r="C5" s="57">
        <v>78.11</v>
      </c>
      <c r="D5" s="36">
        <v>19.71</v>
      </c>
      <c r="E5" s="48"/>
      <c r="F5" s="49"/>
      <c r="G5" s="23"/>
    </row>
    <row r="6" spans="1:7">
      <c r="A6" s="196"/>
      <c r="B6" s="29" t="s">
        <v>24</v>
      </c>
      <c r="C6" s="57">
        <v>66.44</v>
      </c>
      <c r="D6" s="36">
        <v>30.72</v>
      </c>
      <c r="E6" s="48"/>
      <c r="F6" s="49"/>
      <c r="G6" s="23"/>
    </row>
    <row r="7" spans="1:7">
      <c r="A7" s="196"/>
      <c r="B7" s="29" t="s">
        <v>25</v>
      </c>
      <c r="C7" s="57">
        <v>52.89</v>
      </c>
      <c r="D7" s="36">
        <v>42.69</v>
      </c>
      <c r="E7" s="48"/>
      <c r="F7" s="49"/>
      <c r="G7" s="23"/>
    </row>
    <row r="8" spans="1:7">
      <c r="A8" s="196"/>
      <c r="B8" s="29" t="s">
        <v>26</v>
      </c>
      <c r="C8" s="57">
        <v>35.82</v>
      </c>
      <c r="D8" s="36">
        <v>61.09</v>
      </c>
      <c r="E8" s="48"/>
      <c r="F8" s="49"/>
      <c r="G8" s="23"/>
    </row>
    <row r="9" spans="1:7">
      <c r="A9" s="196"/>
      <c r="B9" s="29" t="s">
        <v>27</v>
      </c>
      <c r="C9" s="57">
        <v>25.49</v>
      </c>
      <c r="D9" s="36">
        <v>72.73</v>
      </c>
      <c r="E9" s="48"/>
      <c r="F9" s="49"/>
      <c r="G9" s="23"/>
    </row>
    <row r="10" spans="1:7">
      <c r="A10" s="196"/>
      <c r="B10" s="20" t="s">
        <v>28</v>
      </c>
      <c r="C10" s="59">
        <v>16.350000000000001</v>
      </c>
      <c r="D10" s="37">
        <v>81.11</v>
      </c>
      <c r="E10" s="48"/>
      <c r="F10" s="49"/>
      <c r="G10" s="23"/>
    </row>
    <row r="11" spans="1:7">
      <c r="A11" s="95"/>
      <c r="B11" s="20" t="s">
        <v>75</v>
      </c>
      <c r="C11" s="59">
        <v>62.5</v>
      </c>
      <c r="D11" s="37">
        <v>34.54</v>
      </c>
      <c r="E11" s="48"/>
      <c r="F11" s="49"/>
      <c r="G11" s="23"/>
    </row>
    <row r="12" spans="1:7">
      <c r="A12" s="158" t="s">
        <v>323</v>
      </c>
      <c r="E12" s="61"/>
      <c r="F12" s="61"/>
      <c r="G12" s="61"/>
    </row>
    <row r="13" spans="1:7">
      <c r="A13" s="158" t="s">
        <v>454</v>
      </c>
    </row>
  </sheetData>
  <mergeCells count="2">
    <mergeCell ref="A3:A10"/>
    <mergeCell ref="A1:D1"/>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0"/>
  <sheetViews>
    <sheetView zoomScaleNormal="100" workbookViewId="0">
      <pane xSplit="2" ySplit="2" topLeftCell="C12" activePane="bottomRight" state="frozen"/>
      <selection pane="topRight" activeCell="C1" sqref="C1"/>
      <selection pane="bottomLeft" activeCell="A3" sqref="A3"/>
      <selection pane="bottomRight" activeCell="F23" sqref="F23"/>
    </sheetView>
  </sheetViews>
  <sheetFormatPr defaultColWidth="9" defaultRowHeight="12.75"/>
  <cols>
    <col min="1" max="1" width="30.33203125" bestFit="1" customWidth="1"/>
    <col min="2" max="2" width="9.83203125" bestFit="1" customWidth="1"/>
    <col min="3" max="3" width="24.6640625" bestFit="1" customWidth="1"/>
    <col min="4" max="4" width="18.33203125" style="3" bestFit="1" customWidth="1"/>
    <col min="5" max="5" width="15.83203125" bestFit="1" customWidth="1"/>
    <col min="6" max="6" width="19" style="3" bestFit="1" customWidth="1"/>
    <col min="7" max="7" width="11.1640625" style="3" bestFit="1" customWidth="1"/>
    <col min="8" max="8" width="14.1640625" style="3" bestFit="1" customWidth="1"/>
    <col min="9" max="9" width="16.1640625" style="3" bestFit="1" customWidth="1"/>
    <col min="10" max="10" width="19" style="3" bestFit="1" customWidth="1"/>
    <col min="11" max="11" width="21" style="3" bestFit="1" customWidth="1"/>
    <col min="12" max="12" width="14.6640625" style="3" bestFit="1" customWidth="1"/>
    <col min="13" max="13" width="16.6640625" bestFit="1" customWidth="1"/>
    <col min="14" max="14" width="18.5" bestFit="1" customWidth="1"/>
    <col min="15" max="15" width="20.5" style="3" bestFit="1" customWidth="1"/>
    <col min="16" max="16" width="21" style="3" bestFit="1" customWidth="1"/>
    <col min="17" max="17" width="23.1640625" bestFit="1" customWidth="1"/>
    <col min="18" max="18" width="21.6640625" style="3" bestFit="1" customWidth="1"/>
    <col min="19" max="19" width="19.1640625" style="3" bestFit="1" customWidth="1"/>
  </cols>
  <sheetData>
    <row r="1" spans="1:21" ht="30.95" customHeight="1">
      <c r="A1" s="191" t="s">
        <v>374</v>
      </c>
      <c r="B1" s="191"/>
      <c r="C1" s="191"/>
      <c r="D1" s="191"/>
      <c r="E1" s="191"/>
      <c r="F1" s="191"/>
      <c r="G1" s="191"/>
      <c r="H1" s="191"/>
      <c r="I1" s="191"/>
      <c r="J1" s="191"/>
      <c r="K1" s="191"/>
      <c r="L1" s="191"/>
      <c r="M1" s="191"/>
      <c r="N1" s="191"/>
      <c r="O1" s="191"/>
      <c r="P1" s="191"/>
      <c r="Q1" s="191"/>
      <c r="R1" s="191"/>
      <c r="S1" s="191"/>
    </row>
    <row r="2" spans="1:21">
      <c r="A2" s="67"/>
      <c r="B2" s="67" t="s">
        <v>19</v>
      </c>
      <c r="C2" s="19" t="s">
        <v>152</v>
      </c>
      <c r="D2" s="27" t="s">
        <v>153</v>
      </c>
      <c r="E2" s="50" t="s">
        <v>156</v>
      </c>
      <c r="F2" s="27" t="s">
        <v>177</v>
      </c>
      <c r="G2" s="27" t="s">
        <v>31</v>
      </c>
      <c r="H2" s="27" t="s">
        <v>157</v>
      </c>
      <c r="I2" s="27" t="s">
        <v>158</v>
      </c>
      <c r="J2" s="27" t="s">
        <v>159</v>
      </c>
      <c r="K2" s="27" t="s">
        <v>178</v>
      </c>
      <c r="L2" s="27" t="s">
        <v>160</v>
      </c>
      <c r="M2" s="19" t="s">
        <v>161</v>
      </c>
      <c r="N2" s="27" t="s">
        <v>179</v>
      </c>
      <c r="O2" s="27" t="s">
        <v>180</v>
      </c>
      <c r="P2" s="27" t="s">
        <v>164</v>
      </c>
      <c r="Q2" s="19" t="s">
        <v>165</v>
      </c>
      <c r="R2" s="27" t="s">
        <v>181</v>
      </c>
      <c r="S2" s="143" t="s">
        <v>167</v>
      </c>
      <c r="U2" s="125"/>
    </row>
    <row r="3" spans="1:21" s="28" customFormat="1">
      <c r="A3" s="197" t="s">
        <v>182</v>
      </c>
      <c r="B3" s="26">
        <v>1</v>
      </c>
      <c r="C3" s="53">
        <v>923837</v>
      </c>
      <c r="D3" s="54">
        <v>10.62</v>
      </c>
      <c r="E3" s="53">
        <v>173319433</v>
      </c>
      <c r="F3" s="54">
        <v>11.18</v>
      </c>
      <c r="G3" s="54">
        <v>34.619999999999997</v>
      </c>
      <c r="H3" s="54">
        <v>187.61</v>
      </c>
      <c r="I3" s="54">
        <v>23</v>
      </c>
      <c r="J3" s="54">
        <v>1798.89</v>
      </c>
      <c r="K3" s="54">
        <v>85</v>
      </c>
      <c r="L3" s="54">
        <v>224.62</v>
      </c>
      <c r="M3" s="26">
        <v>21</v>
      </c>
      <c r="N3" s="26">
        <v>8.01</v>
      </c>
      <c r="O3" s="54">
        <v>4.46</v>
      </c>
      <c r="P3" s="54">
        <v>34.450000000000003</v>
      </c>
      <c r="Q3" s="26">
        <v>8</v>
      </c>
      <c r="R3" s="54">
        <v>-0.28999999999999998</v>
      </c>
      <c r="S3" s="54">
        <v>-0.4</v>
      </c>
    </row>
    <row r="4" spans="1:21" s="28" customFormat="1">
      <c r="A4" s="202"/>
      <c r="B4" s="29">
        <v>2</v>
      </c>
      <c r="C4" s="39">
        <v>890582</v>
      </c>
      <c r="D4" s="36">
        <v>10.24</v>
      </c>
      <c r="E4" s="39">
        <v>172364915</v>
      </c>
      <c r="F4" s="36">
        <v>11.12</v>
      </c>
      <c r="G4" s="36">
        <v>35.15</v>
      </c>
      <c r="H4" s="36">
        <v>193.54</v>
      </c>
      <c r="I4" s="36">
        <v>22.4</v>
      </c>
      <c r="J4" s="36">
        <v>1811.58</v>
      </c>
      <c r="K4" s="36">
        <v>86</v>
      </c>
      <c r="L4" s="36">
        <v>224.24</v>
      </c>
      <c r="M4" s="29">
        <v>24</v>
      </c>
      <c r="N4" s="29">
        <v>8.08</v>
      </c>
      <c r="O4" s="36">
        <v>4.67</v>
      </c>
      <c r="P4" s="36">
        <v>35.61</v>
      </c>
      <c r="Q4" s="29">
        <v>9</v>
      </c>
      <c r="R4" s="36">
        <v>-0.32</v>
      </c>
      <c r="S4" s="36">
        <v>-0.41</v>
      </c>
    </row>
    <row r="5" spans="1:21" s="28" customFormat="1">
      <c r="A5" s="202"/>
      <c r="B5" s="29">
        <v>3</v>
      </c>
      <c r="C5" s="39">
        <v>917265</v>
      </c>
      <c r="D5" s="36">
        <v>10.54</v>
      </c>
      <c r="E5" s="39">
        <v>162997326</v>
      </c>
      <c r="F5" s="36">
        <v>10.52</v>
      </c>
      <c r="G5" s="36">
        <v>34.96</v>
      </c>
      <c r="H5" s="36">
        <v>177.7</v>
      </c>
      <c r="I5" s="36">
        <v>23.5</v>
      </c>
      <c r="J5" s="36">
        <v>1852.43</v>
      </c>
      <c r="K5" s="36">
        <v>100</v>
      </c>
      <c r="L5" s="36">
        <v>204.58</v>
      </c>
      <c r="M5" s="29">
        <v>21</v>
      </c>
      <c r="N5" s="29">
        <v>9.0500000000000007</v>
      </c>
      <c r="O5" s="36">
        <v>5</v>
      </c>
      <c r="P5" s="36">
        <v>34.96</v>
      </c>
      <c r="Q5" s="29">
        <v>8</v>
      </c>
      <c r="R5" s="36">
        <v>-0.27</v>
      </c>
      <c r="S5" s="36">
        <v>-0.38</v>
      </c>
    </row>
    <row r="6" spans="1:21" s="28" customFormat="1">
      <c r="A6" s="202"/>
      <c r="B6" s="29">
        <v>4</v>
      </c>
      <c r="C6" s="39">
        <v>903033</v>
      </c>
      <c r="D6" s="36">
        <v>10.38</v>
      </c>
      <c r="E6" s="39">
        <v>149392067</v>
      </c>
      <c r="F6" s="36">
        <v>9.64</v>
      </c>
      <c r="G6" s="36">
        <v>35.74</v>
      </c>
      <c r="H6" s="36">
        <v>165.43</v>
      </c>
      <c r="I6" s="36">
        <v>20</v>
      </c>
      <c r="J6" s="36">
        <v>1941.35</v>
      </c>
      <c r="K6" s="36">
        <v>91.98</v>
      </c>
      <c r="L6" s="36">
        <v>195.31</v>
      </c>
      <c r="M6" s="29">
        <v>19</v>
      </c>
      <c r="N6" s="29">
        <v>9.94</v>
      </c>
      <c r="O6" s="36">
        <v>5</v>
      </c>
      <c r="P6" s="36">
        <v>33.4</v>
      </c>
      <c r="Q6" s="29">
        <v>7</v>
      </c>
      <c r="R6" s="36">
        <v>-0.22</v>
      </c>
      <c r="S6" s="36">
        <v>-0.35</v>
      </c>
    </row>
    <row r="7" spans="1:21" s="28" customFormat="1">
      <c r="A7" s="202"/>
      <c r="B7" s="29">
        <v>5</v>
      </c>
      <c r="C7" s="39">
        <v>870842</v>
      </c>
      <c r="D7" s="36">
        <v>10.01</v>
      </c>
      <c r="E7" s="39">
        <v>139453470</v>
      </c>
      <c r="F7" s="36">
        <v>9</v>
      </c>
      <c r="G7" s="36">
        <v>36.31</v>
      </c>
      <c r="H7" s="36">
        <v>160.13999999999999</v>
      </c>
      <c r="I7" s="36">
        <v>21</v>
      </c>
      <c r="J7" s="36">
        <v>1841.79</v>
      </c>
      <c r="K7" s="36">
        <v>84</v>
      </c>
      <c r="L7" s="36">
        <v>189.63</v>
      </c>
      <c r="M7" s="29">
        <v>18</v>
      </c>
      <c r="N7" s="29">
        <v>9.7100000000000009</v>
      </c>
      <c r="O7" s="36">
        <v>5</v>
      </c>
      <c r="P7" s="36">
        <v>33.4</v>
      </c>
      <c r="Q7" s="29">
        <v>7</v>
      </c>
      <c r="R7" s="36">
        <v>-0.26</v>
      </c>
      <c r="S7" s="36">
        <v>-0.37</v>
      </c>
    </row>
    <row r="8" spans="1:21" s="28" customFormat="1">
      <c r="A8" s="202"/>
      <c r="B8" s="29">
        <v>6</v>
      </c>
      <c r="C8" s="39">
        <v>852189</v>
      </c>
      <c r="D8" s="36">
        <v>9.8000000000000007</v>
      </c>
      <c r="E8" s="39">
        <v>150301878</v>
      </c>
      <c r="F8" s="36">
        <v>9.6999999999999993</v>
      </c>
      <c r="G8" s="36">
        <v>36.270000000000003</v>
      </c>
      <c r="H8" s="36">
        <v>176.37</v>
      </c>
      <c r="I8" s="36">
        <v>21.69</v>
      </c>
      <c r="J8" s="36">
        <v>1906.63</v>
      </c>
      <c r="K8" s="36">
        <v>99</v>
      </c>
      <c r="L8" s="36">
        <v>173.93</v>
      </c>
      <c r="M8" s="29">
        <v>20</v>
      </c>
      <c r="N8" s="29">
        <v>10.96</v>
      </c>
      <c r="O8" s="36">
        <v>5</v>
      </c>
      <c r="P8" s="36">
        <v>32.93</v>
      </c>
      <c r="Q8" s="29">
        <v>8</v>
      </c>
      <c r="R8" s="36">
        <v>-0.24</v>
      </c>
      <c r="S8" s="36">
        <v>-0.35</v>
      </c>
    </row>
    <row r="9" spans="1:21" s="28" customFormat="1">
      <c r="A9" s="202"/>
      <c r="B9" s="29">
        <v>7</v>
      </c>
      <c r="C9" s="39">
        <v>859168</v>
      </c>
      <c r="D9" s="36">
        <v>9.8800000000000008</v>
      </c>
      <c r="E9" s="39">
        <v>160118388</v>
      </c>
      <c r="F9" s="36">
        <v>10.33</v>
      </c>
      <c r="G9" s="36">
        <v>36.43</v>
      </c>
      <c r="H9" s="36">
        <v>186.36</v>
      </c>
      <c r="I9" s="36">
        <v>20.93</v>
      </c>
      <c r="J9" s="36">
        <v>1981.56</v>
      </c>
      <c r="K9" s="36">
        <v>85</v>
      </c>
      <c r="L9" s="36">
        <v>176.7</v>
      </c>
      <c r="M9" s="29">
        <v>18</v>
      </c>
      <c r="N9" s="29">
        <v>11.21</v>
      </c>
      <c r="O9" s="36">
        <v>5</v>
      </c>
      <c r="P9" s="36">
        <v>33.04</v>
      </c>
      <c r="Q9" s="29">
        <v>8</v>
      </c>
      <c r="R9" s="36">
        <v>-0.27</v>
      </c>
      <c r="S9" s="36">
        <v>-0.37</v>
      </c>
    </row>
    <row r="10" spans="1:21" s="28" customFormat="1">
      <c r="A10" s="202"/>
      <c r="B10" s="29">
        <v>8</v>
      </c>
      <c r="C10" s="39">
        <v>866327</v>
      </c>
      <c r="D10" s="36">
        <v>9.9600000000000009</v>
      </c>
      <c r="E10" s="39">
        <v>162573962</v>
      </c>
      <c r="F10" s="36">
        <v>10.49</v>
      </c>
      <c r="G10" s="36">
        <v>36.229999999999997</v>
      </c>
      <c r="H10" s="36">
        <v>187.66</v>
      </c>
      <c r="I10" s="36">
        <v>21.75</v>
      </c>
      <c r="J10" s="36">
        <v>1889.36</v>
      </c>
      <c r="K10" s="36">
        <v>85</v>
      </c>
      <c r="L10" s="36">
        <v>167.96</v>
      </c>
      <c r="M10" s="29">
        <v>18</v>
      </c>
      <c r="N10" s="29">
        <v>11.25</v>
      </c>
      <c r="O10" s="36">
        <v>5.14</v>
      </c>
      <c r="P10" s="36">
        <v>32.03</v>
      </c>
      <c r="Q10" s="29">
        <v>7</v>
      </c>
      <c r="R10" s="36">
        <v>-0.28000000000000003</v>
      </c>
      <c r="S10" s="36">
        <v>-0.37</v>
      </c>
    </row>
    <row r="11" spans="1:21" s="28" customFormat="1">
      <c r="A11" s="202"/>
      <c r="B11" s="29">
        <v>9</v>
      </c>
      <c r="C11" s="39">
        <v>836625</v>
      </c>
      <c r="D11" s="36">
        <v>9.6199999999999992</v>
      </c>
      <c r="E11" s="39">
        <v>139282070</v>
      </c>
      <c r="F11" s="36">
        <v>8.99</v>
      </c>
      <c r="G11" s="36">
        <v>36.32</v>
      </c>
      <c r="H11" s="36">
        <v>166.48</v>
      </c>
      <c r="I11" s="36">
        <v>25</v>
      </c>
      <c r="J11" s="36">
        <v>2548.83</v>
      </c>
      <c r="K11" s="36">
        <v>98.65</v>
      </c>
      <c r="L11" s="36">
        <v>160.88999999999999</v>
      </c>
      <c r="M11" s="29">
        <v>20</v>
      </c>
      <c r="N11" s="29">
        <v>15.84</v>
      </c>
      <c r="O11" s="36">
        <v>5.23</v>
      </c>
      <c r="P11" s="36">
        <v>32.340000000000003</v>
      </c>
      <c r="Q11" s="29">
        <v>7</v>
      </c>
      <c r="R11" s="36">
        <v>-0.25</v>
      </c>
      <c r="S11" s="36">
        <v>-0.36</v>
      </c>
    </row>
    <row r="12" spans="1:21" s="28" customFormat="1">
      <c r="A12" s="202"/>
      <c r="B12" s="29">
        <v>10</v>
      </c>
      <c r="C12" s="39">
        <v>778827</v>
      </c>
      <c r="D12" s="36">
        <v>8.9499999999999993</v>
      </c>
      <c r="E12" s="39">
        <v>139908243</v>
      </c>
      <c r="F12" s="36">
        <v>9.0299999999999994</v>
      </c>
      <c r="G12" s="36">
        <v>37.340000000000003</v>
      </c>
      <c r="H12" s="36">
        <v>179.64</v>
      </c>
      <c r="I12" s="36">
        <v>20</v>
      </c>
      <c r="J12" s="36">
        <v>3046.07</v>
      </c>
      <c r="K12" s="36">
        <v>86</v>
      </c>
      <c r="L12" s="36">
        <v>146.38</v>
      </c>
      <c r="M12" s="29">
        <v>16</v>
      </c>
      <c r="N12" s="29">
        <v>20.81</v>
      </c>
      <c r="O12" s="36">
        <v>5.75</v>
      </c>
      <c r="P12" s="36">
        <v>30.36</v>
      </c>
      <c r="Q12" s="29">
        <v>7</v>
      </c>
      <c r="R12" s="36">
        <v>-0.21</v>
      </c>
      <c r="S12" s="36">
        <v>-0.32</v>
      </c>
    </row>
    <row r="13" spans="1:21" s="101" customFormat="1">
      <c r="A13" s="202"/>
      <c r="B13" s="100" t="s">
        <v>34</v>
      </c>
      <c r="C13" s="79">
        <v>8698695</v>
      </c>
      <c r="D13" s="80">
        <v>100</v>
      </c>
      <c r="E13" s="79">
        <v>1549711751</v>
      </c>
      <c r="F13" s="80">
        <v>100</v>
      </c>
      <c r="G13" s="80">
        <v>35.9</v>
      </c>
      <c r="H13" s="80">
        <v>178.15</v>
      </c>
      <c r="I13" s="80">
        <v>21.56</v>
      </c>
      <c r="J13" s="80">
        <v>2046.32</v>
      </c>
      <c r="K13" s="80">
        <v>90</v>
      </c>
      <c r="L13" s="80">
        <v>187.45</v>
      </c>
      <c r="M13" s="78">
        <v>19</v>
      </c>
      <c r="N13" s="78">
        <v>10.92</v>
      </c>
      <c r="O13" s="80">
        <v>5</v>
      </c>
      <c r="P13" s="80">
        <v>33.31</v>
      </c>
      <c r="Q13" s="78">
        <v>8</v>
      </c>
      <c r="R13" s="80">
        <v>-0.26</v>
      </c>
      <c r="S13" s="80">
        <v>-0.37</v>
      </c>
    </row>
    <row r="14" spans="1:21" s="28" customFormat="1">
      <c r="A14" s="88"/>
      <c r="B14" s="29"/>
      <c r="C14" s="39"/>
      <c r="D14" s="36"/>
      <c r="E14" s="39"/>
      <c r="F14" s="36"/>
      <c r="G14" s="36"/>
      <c r="H14" s="36"/>
      <c r="I14" s="36"/>
      <c r="J14" s="36"/>
      <c r="K14" s="36"/>
      <c r="L14" s="36"/>
      <c r="M14" s="29"/>
      <c r="N14" s="36"/>
      <c r="O14" s="36"/>
      <c r="P14" s="36"/>
      <c r="Q14" s="29"/>
      <c r="R14" s="36"/>
      <c r="S14" s="36"/>
    </row>
    <row r="15" spans="1:21" s="28" customFormat="1">
      <c r="A15" s="197" t="s">
        <v>183</v>
      </c>
      <c r="B15" s="26">
        <v>1</v>
      </c>
      <c r="C15" s="53">
        <v>756743</v>
      </c>
      <c r="D15" s="54">
        <v>11.28</v>
      </c>
      <c r="E15" s="53">
        <v>94841866</v>
      </c>
      <c r="F15" s="54">
        <v>11.81</v>
      </c>
      <c r="G15" s="54">
        <v>33.770000000000003</v>
      </c>
      <c r="H15" s="54">
        <v>125.33</v>
      </c>
      <c r="I15" s="54">
        <v>19</v>
      </c>
      <c r="J15" s="54">
        <v>914.78</v>
      </c>
      <c r="K15" s="54">
        <v>64</v>
      </c>
      <c r="L15" s="54">
        <v>120.23</v>
      </c>
      <c r="M15" s="26">
        <v>16</v>
      </c>
      <c r="N15" s="26">
        <v>7.61</v>
      </c>
      <c r="O15" s="54">
        <v>4.38</v>
      </c>
      <c r="P15" s="54">
        <v>30.55</v>
      </c>
      <c r="Q15" s="26">
        <v>8</v>
      </c>
      <c r="R15" s="54">
        <v>-0.24</v>
      </c>
      <c r="S15" s="54">
        <v>-0.46</v>
      </c>
    </row>
    <row r="16" spans="1:21" s="28" customFormat="1">
      <c r="A16" s="202"/>
      <c r="B16" s="29">
        <v>2</v>
      </c>
      <c r="C16" s="39">
        <v>735050</v>
      </c>
      <c r="D16" s="36">
        <v>10.96</v>
      </c>
      <c r="E16" s="39">
        <v>95132681</v>
      </c>
      <c r="F16" s="36">
        <v>11.85</v>
      </c>
      <c r="G16" s="36">
        <v>34.29</v>
      </c>
      <c r="H16" s="36">
        <v>129.41999999999999</v>
      </c>
      <c r="I16" s="36">
        <v>20</v>
      </c>
      <c r="J16" s="36">
        <v>933.86</v>
      </c>
      <c r="K16" s="36">
        <v>62.75</v>
      </c>
      <c r="L16" s="36">
        <v>115.09</v>
      </c>
      <c r="M16" s="29">
        <v>17</v>
      </c>
      <c r="N16" s="29">
        <v>8.11</v>
      </c>
      <c r="O16" s="36">
        <v>4.53</v>
      </c>
      <c r="P16" s="36">
        <v>31.19</v>
      </c>
      <c r="Q16" s="29">
        <v>8</v>
      </c>
      <c r="R16" s="36">
        <v>-0.38</v>
      </c>
      <c r="S16" s="36">
        <v>-0.46</v>
      </c>
    </row>
    <row r="17" spans="1:19" s="28" customFormat="1">
      <c r="A17" s="202"/>
      <c r="B17" s="29">
        <v>3</v>
      </c>
      <c r="C17" s="39">
        <v>729142</v>
      </c>
      <c r="D17" s="36">
        <v>10.87</v>
      </c>
      <c r="E17" s="39">
        <v>85627207</v>
      </c>
      <c r="F17" s="36">
        <v>10.66</v>
      </c>
      <c r="G17" s="36">
        <v>34.270000000000003</v>
      </c>
      <c r="H17" s="36">
        <v>117.44</v>
      </c>
      <c r="I17" s="36">
        <v>20</v>
      </c>
      <c r="J17" s="36">
        <v>942.11</v>
      </c>
      <c r="K17" s="36">
        <v>77</v>
      </c>
      <c r="L17" s="36">
        <v>111.26</v>
      </c>
      <c r="M17" s="29">
        <v>17</v>
      </c>
      <c r="N17" s="29">
        <v>8.4700000000000006</v>
      </c>
      <c r="O17" s="36">
        <v>5</v>
      </c>
      <c r="P17" s="36">
        <v>31.08</v>
      </c>
      <c r="Q17" s="29">
        <v>9</v>
      </c>
      <c r="R17" s="36">
        <v>-0.28999999999999998</v>
      </c>
      <c r="S17" s="36">
        <v>-0.42</v>
      </c>
    </row>
    <row r="18" spans="1:19" s="28" customFormat="1">
      <c r="A18" s="202"/>
      <c r="B18" s="29">
        <v>4</v>
      </c>
      <c r="C18" s="39">
        <v>697377</v>
      </c>
      <c r="D18" s="36">
        <v>10.4</v>
      </c>
      <c r="E18" s="39">
        <v>81893368</v>
      </c>
      <c r="F18" s="36">
        <v>10.199999999999999</v>
      </c>
      <c r="G18" s="36">
        <v>34.97</v>
      </c>
      <c r="H18" s="36">
        <v>117.43</v>
      </c>
      <c r="I18" s="36">
        <v>16.34</v>
      </c>
      <c r="J18" s="36">
        <v>1177.29</v>
      </c>
      <c r="K18" s="36">
        <v>65.59</v>
      </c>
      <c r="L18" s="36">
        <v>103.4</v>
      </c>
      <c r="M18" s="29">
        <v>15</v>
      </c>
      <c r="N18" s="29">
        <v>11.39</v>
      </c>
      <c r="O18" s="36">
        <v>5</v>
      </c>
      <c r="P18" s="36">
        <v>30.05</v>
      </c>
      <c r="Q18" s="29">
        <v>8</v>
      </c>
      <c r="R18" s="36">
        <v>-0.26</v>
      </c>
      <c r="S18" s="36">
        <v>-0.41</v>
      </c>
    </row>
    <row r="19" spans="1:19" s="28" customFormat="1">
      <c r="A19" s="202"/>
      <c r="B19" s="29">
        <v>5</v>
      </c>
      <c r="C19" s="39">
        <v>666074</v>
      </c>
      <c r="D19" s="36">
        <v>9.93</v>
      </c>
      <c r="E19" s="39">
        <v>83171591</v>
      </c>
      <c r="F19" s="36">
        <v>10.36</v>
      </c>
      <c r="G19" s="36">
        <v>35.17</v>
      </c>
      <c r="H19" s="36">
        <v>124.87</v>
      </c>
      <c r="I19" s="36">
        <v>18</v>
      </c>
      <c r="J19" s="36">
        <v>958.11</v>
      </c>
      <c r="K19" s="36">
        <v>65</v>
      </c>
      <c r="L19" s="36">
        <v>112.4</v>
      </c>
      <c r="M19" s="29">
        <v>15</v>
      </c>
      <c r="N19" s="29">
        <v>8.52</v>
      </c>
      <c r="O19" s="36">
        <v>5</v>
      </c>
      <c r="P19" s="36">
        <v>30.05</v>
      </c>
      <c r="Q19" s="29">
        <v>7</v>
      </c>
      <c r="R19" s="36">
        <v>-0.31</v>
      </c>
      <c r="S19" s="36">
        <v>-0.42</v>
      </c>
    </row>
    <row r="20" spans="1:19" s="28" customFormat="1">
      <c r="A20" s="202"/>
      <c r="B20" s="29">
        <v>6</v>
      </c>
      <c r="C20" s="39">
        <v>627326</v>
      </c>
      <c r="D20" s="36">
        <v>9.35</v>
      </c>
      <c r="E20" s="39">
        <v>79400139</v>
      </c>
      <c r="F20" s="36">
        <v>9.89</v>
      </c>
      <c r="G20" s="36">
        <v>34.96</v>
      </c>
      <c r="H20" s="36">
        <v>126.57</v>
      </c>
      <c r="I20" s="36">
        <v>20</v>
      </c>
      <c r="J20" s="36">
        <v>1010.83</v>
      </c>
      <c r="K20" s="36">
        <v>76.23</v>
      </c>
      <c r="L20" s="36">
        <v>102.94</v>
      </c>
      <c r="M20" s="29">
        <v>16</v>
      </c>
      <c r="N20" s="29">
        <v>9.82</v>
      </c>
      <c r="O20" s="36">
        <v>5</v>
      </c>
      <c r="P20" s="36">
        <v>30.09</v>
      </c>
      <c r="Q20" s="29">
        <v>9</v>
      </c>
      <c r="R20" s="36">
        <v>-0.34</v>
      </c>
      <c r="S20" s="36">
        <v>-0.43</v>
      </c>
    </row>
    <row r="21" spans="1:19" s="28" customFormat="1">
      <c r="A21" s="202"/>
      <c r="B21" s="29">
        <v>7</v>
      </c>
      <c r="C21" s="39">
        <v>644115</v>
      </c>
      <c r="D21" s="36">
        <v>9.6</v>
      </c>
      <c r="E21" s="39">
        <v>83647172</v>
      </c>
      <c r="F21" s="36">
        <v>10.42</v>
      </c>
      <c r="G21" s="36">
        <v>35.159999999999997</v>
      </c>
      <c r="H21" s="36">
        <v>129.86000000000001</v>
      </c>
      <c r="I21" s="36">
        <v>17.7</v>
      </c>
      <c r="J21" s="36">
        <v>1073.68</v>
      </c>
      <c r="K21" s="36">
        <v>65</v>
      </c>
      <c r="L21" s="36">
        <v>103.51</v>
      </c>
      <c r="M21" s="29">
        <v>15</v>
      </c>
      <c r="N21" s="29">
        <v>10.37</v>
      </c>
      <c r="O21" s="36">
        <v>4.96</v>
      </c>
      <c r="P21" s="36">
        <v>29.95</v>
      </c>
      <c r="Q21" s="29">
        <v>8</v>
      </c>
      <c r="R21" s="36">
        <v>-0.33</v>
      </c>
      <c r="S21" s="36">
        <v>-0.43</v>
      </c>
    </row>
    <row r="22" spans="1:19" s="28" customFormat="1">
      <c r="A22" s="202"/>
      <c r="B22" s="29">
        <v>8</v>
      </c>
      <c r="C22" s="39">
        <v>654262</v>
      </c>
      <c r="D22" s="36">
        <v>9.75</v>
      </c>
      <c r="E22" s="39">
        <v>73418358</v>
      </c>
      <c r="F22" s="36">
        <v>9.14</v>
      </c>
      <c r="G22" s="36">
        <v>35.130000000000003</v>
      </c>
      <c r="H22" s="36">
        <v>112.22</v>
      </c>
      <c r="I22" s="36">
        <v>17.34</v>
      </c>
      <c r="J22" s="36">
        <v>934.52</v>
      </c>
      <c r="K22" s="36">
        <v>58.77</v>
      </c>
      <c r="L22" s="36">
        <v>94.49</v>
      </c>
      <c r="M22" s="29">
        <v>13</v>
      </c>
      <c r="N22" s="29">
        <v>9.89</v>
      </c>
      <c r="O22" s="36">
        <v>5</v>
      </c>
      <c r="P22" s="36">
        <v>28.3</v>
      </c>
      <c r="Q22" s="29">
        <v>8</v>
      </c>
      <c r="R22" s="36">
        <v>-0.32</v>
      </c>
      <c r="S22" s="36">
        <v>-0.43</v>
      </c>
    </row>
    <row r="23" spans="1:19" s="28" customFormat="1">
      <c r="A23" s="202"/>
      <c r="B23" s="29">
        <v>9</v>
      </c>
      <c r="C23" s="39">
        <v>636930</v>
      </c>
      <c r="D23" s="36">
        <v>9.5</v>
      </c>
      <c r="E23" s="39">
        <v>70047584</v>
      </c>
      <c r="F23" s="36">
        <v>8.7200000000000006</v>
      </c>
      <c r="G23" s="36">
        <v>34.9</v>
      </c>
      <c r="H23" s="36">
        <v>109.98</v>
      </c>
      <c r="I23" s="36">
        <v>16.329999999999998</v>
      </c>
      <c r="J23" s="36">
        <v>1727.88</v>
      </c>
      <c r="K23" s="36">
        <v>65</v>
      </c>
      <c r="L23" s="36">
        <v>90.8</v>
      </c>
      <c r="M23" s="29">
        <v>14</v>
      </c>
      <c r="N23" s="29">
        <v>19.03</v>
      </c>
      <c r="O23" s="36">
        <v>5</v>
      </c>
      <c r="P23" s="36">
        <v>27.95</v>
      </c>
      <c r="Q23" s="29">
        <v>8</v>
      </c>
      <c r="R23" s="36">
        <v>-0.32</v>
      </c>
      <c r="S23" s="36">
        <v>-0.43</v>
      </c>
    </row>
    <row r="24" spans="1:19" s="28" customFormat="1">
      <c r="A24" s="202"/>
      <c r="B24" s="29">
        <v>10</v>
      </c>
      <c r="C24" s="39">
        <v>560366</v>
      </c>
      <c r="D24" s="36">
        <v>8.35</v>
      </c>
      <c r="E24" s="39">
        <v>55722524</v>
      </c>
      <c r="F24" s="36">
        <v>6.94</v>
      </c>
      <c r="G24" s="36">
        <v>35.520000000000003</v>
      </c>
      <c r="H24" s="36">
        <v>99.44</v>
      </c>
      <c r="I24" s="36">
        <v>15.81</v>
      </c>
      <c r="J24" s="36">
        <v>1228.46</v>
      </c>
      <c r="K24" s="36">
        <v>67</v>
      </c>
      <c r="L24" s="36">
        <v>81.78</v>
      </c>
      <c r="M24" s="29">
        <v>14</v>
      </c>
      <c r="N24" s="29">
        <v>15.02</v>
      </c>
      <c r="O24" s="36">
        <v>5</v>
      </c>
      <c r="P24" s="36">
        <v>27.46</v>
      </c>
      <c r="Q24" s="29">
        <v>8</v>
      </c>
      <c r="R24" s="36">
        <v>-0.27</v>
      </c>
      <c r="S24" s="36">
        <v>-0.39</v>
      </c>
    </row>
    <row r="25" spans="1:19" s="101" customFormat="1">
      <c r="A25" s="202"/>
      <c r="B25" s="100" t="s">
        <v>34</v>
      </c>
      <c r="C25" s="79">
        <v>6707385</v>
      </c>
      <c r="D25" s="80">
        <v>100</v>
      </c>
      <c r="E25" s="79">
        <v>802902490</v>
      </c>
      <c r="F25" s="80">
        <v>100</v>
      </c>
      <c r="G25" s="80">
        <v>34.78</v>
      </c>
      <c r="H25" s="80">
        <v>119.7</v>
      </c>
      <c r="I25" s="80">
        <v>18.059999999999999</v>
      </c>
      <c r="J25" s="80">
        <v>1081.02</v>
      </c>
      <c r="K25" s="80">
        <v>65.849999999999994</v>
      </c>
      <c r="L25" s="80">
        <v>104.43</v>
      </c>
      <c r="M25" s="78">
        <v>15</v>
      </c>
      <c r="N25" s="78">
        <v>10.35</v>
      </c>
      <c r="O25" s="80">
        <v>4.9800000000000004</v>
      </c>
      <c r="P25" s="80">
        <v>29.75</v>
      </c>
      <c r="Q25" s="78">
        <v>8</v>
      </c>
      <c r="R25" s="80">
        <v>-0.31</v>
      </c>
      <c r="S25" s="80">
        <v>-0.43</v>
      </c>
    </row>
    <row r="26" spans="1:19" s="28" customFormat="1">
      <c r="A26" s="90"/>
      <c r="B26" s="29"/>
      <c r="C26" s="39"/>
      <c r="D26" s="36"/>
      <c r="E26" s="39"/>
      <c r="F26" s="36"/>
      <c r="G26" s="36"/>
      <c r="H26" s="36"/>
      <c r="I26" s="36"/>
      <c r="J26" s="36"/>
      <c r="K26" s="36"/>
      <c r="L26" s="36"/>
      <c r="M26" s="29"/>
      <c r="N26" s="36"/>
      <c r="O26" s="36"/>
      <c r="P26" s="36"/>
      <c r="Q26" s="29"/>
      <c r="R26" s="36"/>
      <c r="S26" s="36"/>
    </row>
    <row r="27" spans="1:19" s="28" customFormat="1">
      <c r="A27" s="197" t="s">
        <v>184</v>
      </c>
      <c r="B27" s="26">
        <v>1</v>
      </c>
      <c r="C27" s="53">
        <v>602046</v>
      </c>
      <c r="D27" s="54">
        <v>10.17</v>
      </c>
      <c r="E27" s="53">
        <v>42052288</v>
      </c>
      <c r="F27" s="54">
        <v>8.57</v>
      </c>
      <c r="G27" s="54">
        <v>36.28</v>
      </c>
      <c r="H27" s="54">
        <v>69.849999999999994</v>
      </c>
      <c r="I27" s="54">
        <v>10</v>
      </c>
      <c r="J27" s="54">
        <v>835.93</v>
      </c>
      <c r="K27" s="54">
        <v>37.979999999999997</v>
      </c>
      <c r="L27" s="54">
        <v>118.43</v>
      </c>
      <c r="M27" s="26">
        <v>9</v>
      </c>
      <c r="N27" s="26">
        <v>7.06</v>
      </c>
      <c r="O27" s="54">
        <v>4</v>
      </c>
      <c r="P27" s="54">
        <v>18.8</v>
      </c>
      <c r="Q27" s="26">
        <v>3</v>
      </c>
      <c r="R27" s="54">
        <v>-0.23</v>
      </c>
      <c r="S27" s="54">
        <v>-0.34</v>
      </c>
    </row>
    <row r="28" spans="1:19" s="28" customFormat="1">
      <c r="A28" s="202"/>
      <c r="B28" s="29">
        <v>2</v>
      </c>
      <c r="C28" s="39">
        <v>560218</v>
      </c>
      <c r="D28" s="36">
        <v>9.4700000000000006</v>
      </c>
      <c r="E28" s="39">
        <v>44176975</v>
      </c>
      <c r="F28" s="36">
        <v>9</v>
      </c>
      <c r="G28" s="36">
        <v>36.979999999999997</v>
      </c>
      <c r="H28" s="36">
        <v>78.86</v>
      </c>
      <c r="I28" s="36">
        <v>10</v>
      </c>
      <c r="J28" s="36">
        <v>900.64</v>
      </c>
      <c r="K28" s="36">
        <v>40</v>
      </c>
      <c r="L28" s="36">
        <v>127.63</v>
      </c>
      <c r="M28" s="29">
        <v>9</v>
      </c>
      <c r="N28" s="29">
        <v>7.06</v>
      </c>
      <c r="O28" s="36">
        <v>4.3600000000000003</v>
      </c>
      <c r="P28" s="36">
        <v>19.62</v>
      </c>
      <c r="Q28" s="29">
        <v>3</v>
      </c>
      <c r="R28" s="36">
        <v>-0.25</v>
      </c>
      <c r="S28" s="36">
        <v>-0.35</v>
      </c>
    </row>
    <row r="29" spans="1:19" s="28" customFormat="1">
      <c r="A29" s="202"/>
      <c r="B29" s="29">
        <v>3</v>
      </c>
      <c r="C29" s="39">
        <v>594925</v>
      </c>
      <c r="D29" s="36">
        <v>10.050000000000001</v>
      </c>
      <c r="E29" s="39">
        <v>50101854</v>
      </c>
      <c r="F29" s="36">
        <v>10.210000000000001</v>
      </c>
      <c r="G29" s="36">
        <v>36.380000000000003</v>
      </c>
      <c r="H29" s="36">
        <v>84.22</v>
      </c>
      <c r="I29" s="36">
        <v>10</v>
      </c>
      <c r="J29" s="36">
        <v>1044.8699999999999</v>
      </c>
      <c r="K29" s="36">
        <v>43.35</v>
      </c>
      <c r="L29" s="36">
        <v>119.6</v>
      </c>
      <c r="M29" s="29">
        <v>9</v>
      </c>
      <c r="N29" s="29">
        <v>8.74</v>
      </c>
      <c r="O29" s="36">
        <v>4.8499999999999996</v>
      </c>
      <c r="P29" s="36">
        <v>19.63</v>
      </c>
      <c r="Q29" s="29">
        <v>3</v>
      </c>
      <c r="R29" s="36">
        <v>-0.25</v>
      </c>
      <c r="S29" s="36">
        <v>-0.35</v>
      </c>
    </row>
    <row r="30" spans="1:19" s="28" customFormat="1">
      <c r="A30" s="202"/>
      <c r="B30" s="29">
        <v>4</v>
      </c>
      <c r="C30" s="39">
        <v>600692</v>
      </c>
      <c r="D30" s="36">
        <v>10.15</v>
      </c>
      <c r="E30" s="39">
        <v>42983242</v>
      </c>
      <c r="F30" s="36">
        <v>8.76</v>
      </c>
      <c r="G30" s="36">
        <v>37.340000000000003</v>
      </c>
      <c r="H30" s="36">
        <v>71.56</v>
      </c>
      <c r="I30" s="36">
        <v>10</v>
      </c>
      <c r="J30" s="36">
        <v>1033.8</v>
      </c>
      <c r="K30" s="36">
        <v>40</v>
      </c>
      <c r="L30" s="36">
        <v>127.29</v>
      </c>
      <c r="M30" s="29">
        <v>8</v>
      </c>
      <c r="N30" s="29">
        <v>8.1199999999999992</v>
      </c>
      <c r="O30" s="36">
        <v>5</v>
      </c>
      <c r="P30" s="36">
        <v>18.91</v>
      </c>
      <c r="Q30" s="29">
        <v>3</v>
      </c>
      <c r="R30" s="36">
        <v>-0.19</v>
      </c>
      <c r="S30" s="36">
        <v>-0.32</v>
      </c>
    </row>
    <row r="31" spans="1:19" s="28" customFormat="1">
      <c r="A31" s="202"/>
      <c r="B31" s="29">
        <v>5</v>
      </c>
      <c r="C31" s="39">
        <v>598142</v>
      </c>
      <c r="D31" s="36">
        <v>10.11</v>
      </c>
      <c r="E31" s="39">
        <v>46982444</v>
      </c>
      <c r="F31" s="36">
        <v>9.58</v>
      </c>
      <c r="G31" s="36">
        <v>37.65</v>
      </c>
      <c r="H31" s="36">
        <v>78.55</v>
      </c>
      <c r="I31" s="36">
        <v>10.62</v>
      </c>
      <c r="J31" s="36">
        <v>1071.24</v>
      </c>
      <c r="K31" s="36">
        <v>41</v>
      </c>
      <c r="L31" s="36">
        <v>109.18</v>
      </c>
      <c r="M31" s="29">
        <v>9</v>
      </c>
      <c r="N31" s="29">
        <v>9.81</v>
      </c>
      <c r="O31" s="36">
        <v>5</v>
      </c>
      <c r="P31" s="36">
        <v>18.600000000000001</v>
      </c>
      <c r="Q31" s="29">
        <v>3</v>
      </c>
      <c r="R31" s="36">
        <v>-0.22</v>
      </c>
      <c r="S31" s="36">
        <v>-0.32</v>
      </c>
    </row>
    <row r="32" spans="1:19" s="28" customFormat="1">
      <c r="A32" s="202"/>
      <c r="B32" s="29">
        <v>6</v>
      </c>
      <c r="C32" s="39">
        <v>608537</v>
      </c>
      <c r="D32" s="36">
        <v>10.28</v>
      </c>
      <c r="E32" s="39">
        <v>37784012</v>
      </c>
      <c r="F32" s="36">
        <v>7.7</v>
      </c>
      <c r="G32" s="36">
        <v>37.46</v>
      </c>
      <c r="H32" s="36">
        <v>62.09</v>
      </c>
      <c r="I32" s="36">
        <v>10.1</v>
      </c>
      <c r="J32" s="36">
        <v>1120.99</v>
      </c>
      <c r="K32" s="36">
        <v>50</v>
      </c>
      <c r="L32" s="36">
        <v>102.21</v>
      </c>
      <c r="M32" s="29">
        <v>8</v>
      </c>
      <c r="N32" s="29">
        <v>10.97</v>
      </c>
      <c r="O32" s="36">
        <v>5</v>
      </c>
      <c r="P32" s="36">
        <v>18.05</v>
      </c>
      <c r="Q32" s="29">
        <v>3</v>
      </c>
      <c r="R32" s="36">
        <v>-0.21</v>
      </c>
      <c r="S32" s="36">
        <v>-0.32</v>
      </c>
    </row>
    <row r="33" spans="1:19" s="28" customFormat="1">
      <c r="A33" s="202"/>
      <c r="B33" s="29">
        <v>7</v>
      </c>
      <c r="C33" s="39">
        <v>597720</v>
      </c>
      <c r="D33" s="36">
        <v>10.1</v>
      </c>
      <c r="E33" s="39">
        <v>51094963</v>
      </c>
      <c r="F33" s="36">
        <v>10.41</v>
      </c>
      <c r="G33" s="36">
        <v>38.21</v>
      </c>
      <c r="H33" s="36">
        <v>85.48</v>
      </c>
      <c r="I33" s="36">
        <v>11.7</v>
      </c>
      <c r="J33" s="36">
        <v>1136.98</v>
      </c>
      <c r="K33" s="36">
        <v>44.4</v>
      </c>
      <c r="L33" s="36">
        <v>102.61</v>
      </c>
      <c r="M33" s="29">
        <v>9</v>
      </c>
      <c r="N33" s="29">
        <v>11.08</v>
      </c>
      <c r="O33" s="36">
        <v>5</v>
      </c>
      <c r="P33" s="36">
        <v>18.22</v>
      </c>
      <c r="Q33" s="29">
        <v>3</v>
      </c>
      <c r="R33" s="36">
        <v>-0.28000000000000003</v>
      </c>
      <c r="S33" s="36">
        <v>-0.35</v>
      </c>
    </row>
    <row r="34" spans="1:19" s="28" customFormat="1">
      <c r="A34" s="202"/>
      <c r="B34" s="29">
        <v>8</v>
      </c>
      <c r="C34" s="39">
        <v>604609</v>
      </c>
      <c r="D34" s="36">
        <v>10.220000000000001</v>
      </c>
      <c r="E34" s="39">
        <v>66076274</v>
      </c>
      <c r="F34" s="36">
        <v>13.47</v>
      </c>
      <c r="G34" s="36">
        <v>37.909999999999997</v>
      </c>
      <c r="H34" s="36">
        <v>109.29</v>
      </c>
      <c r="I34" s="36">
        <v>12.7</v>
      </c>
      <c r="J34" s="36">
        <v>1162.1199999999999</v>
      </c>
      <c r="K34" s="36">
        <v>50</v>
      </c>
      <c r="L34" s="36">
        <v>105.22</v>
      </c>
      <c r="M34" s="29">
        <v>9</v>
      </c>
      <c r="N34" s="29">
        <v>11.04</v>
      </c>
      <c r="O34" s="36">
        <v>5.14</v>
      </c>
      <c r="P34" s="36">
        <v>18.05</v>
      </c>
      <c r="Q34" s="29">
        <v>3</v>
      </c>
      <c r="R34" s="36">
        <v>-0.26</v>
      </c>
      <c r="S34" s="36">
        <v>-0.33</v>
      </c>
    </row>
    <row r="35" spans="1:19" s="28" customFormat="1">
      <c r="A35" s="202"/>
      <c r="B35" s="29">
        <v>9</v>
      </c>
      <c r="C35" s="39">
        <v>593571</v>
      </c>
      <c r="D35" s="36">
        <v>10.029999999999999</v>
      </c>
      <c r="E35" s="39">
        <v>46152816</v>
      </c>
      <c r="F35" s="36">
        <v>9.41</v>
      </c>
      <c r="G35" s="36">
        <v>37.69</v>
      </c>
      <c r="H35" s="36">
        <v>77.75</v>
      </c>
      <c r="I35" s="36">
        <v>13.09</v>
      </c>
      <c r="J35" s="36">
        <v>1153.92</v>
      </c>
      <c r="K35" s="36">
        <v>52.2</v>
      </c>
      <c r="L35" s="36">
        <v>98.51</v>
      </c>
      <c r="M35" s="29">
        <v>9</v>
      </c>
      <c r="N35" s="29">
        <v>11.71</v>
      </c>
      <c r="O35" s="36">
        <v>5.33</v>
      </c>
      <c r="P35" s="36">
        <v>18.329999999999998</v>
      </c>
      <c r="Q35" s="29">
        <v>3</v>
      </c>
      <c r="R35" s="36">
        <v>-0.23</v>
      </c>
      <c r="S35" s="36">
        <v>-0.31</v>
      </c>
    </row>
    <row r="36" spans="1:19" s="28" customFormat="1">
      <c r="A36" s="202"/>
      <c r="B36" s="29">
        <v>10</v>
      </c>
      <c r="C36" s="39">
        <v>557069</v>
      </c>
      <c r="D36" s="36">
        <v>9.41</v>
      </c>
      <c r="E36" s="39">
        <v>63230137</v>
      </c>
      <c r="F36" s="36">
        <v>12.89</v>
      </c>
      <c r="G36" s="36">
        <v>38.520000000000003</v>
      </c>
      <c r="H36" s="36">
        <v>113.51</v>
      </c>
      <c r="I36" s="36">
        <v>11.07</v>
      </c>
      <c r="J36" s="36">
        <v>2132.4899999999998</v>
      </c>
      <c r="K36" s="36">
        <v>47</v>
      </c>
      <c r="L36" s="36">
        <v>95.09</v>
      </c>
      <c r="M36" s="29">
        <v>8</v>
      </c>
      <c r="N36" s="29">
        <v>22.43</v>
      </c>
      <c r="O36" s="36">
        <v>6</v>
      </c>
      <c r="P36" s="36">
        <v>16.88</v>
      </c>
      <c r="Q36" s="29">
        <v>3</v>
      </c>
      <c r="R36" s="36">
        <v>-0.17</v>
      </c>
      <c r="S36" s="36">
        <v>-0.28000000000000003</v>
      </c>
    </row>
    <row r="37" spans="1:19" s="101" customFormat="1">
      <c r="A37" s="199"/>
      <c r="B37" s="159" t="s">
        <v>34</v>
      </c>
      <c r="C37" s="83">
        <v>5917529</v>
      </c>
      <c r="D37" s="84">
        <v>100</v>
      </c>
      <c r="E37" s="83">
        <v>490635007</v>
      </c>
      <c r="F37" s="84">
        <v>100</v>
      </c>
      <c r="G37" s="84">
        <v>37.44</v>
      </c>
      <c r="H37" s="84">
        <v>82.91</v>
      </c>
      <c r="I37" s="84">
        <v>10.45</v>
      </c>
      <c r="J37" s="84">
        <v>1153.94</v>
      </c>
      <c r="K37" s="84">
        <v>44.85</v>
      </c>
      <c r="L37" s="84">
        <v>110.57</v>
      </c>
      <c r="M37" s="82">
        <v>9</v>
      </c>
      <c r="N37" s="82">
        <v>10.44</v>
      </c>
      <c r="O37" s="84">
        <v>5</v>
      </c>
      <c r="P37" s="84">
        <v>18.510000000000002</v>
      </c>
      <c r="Q37" s="82">
        <v>3</v>
      </c>
      <c r="R37" s="84">
        <v>-0.23</v>
      </c>
      <c r="S37" s="84">
        <v>-0.33</v>
      </c>
    </row>
    <row r="38" spans="1:19">
      <c r="A38" s="160" t="s">
        <v>323</v>
      </c>
      <c r="B38" s="61"/>
      <c r="C38" s="61"/>
      <c r="D38" s="161"/>
      <c r="E38" s="61"/>
      <c r="F38" s="161"/>
      <c r="G38" s="161"/>
      <c r="H38" s="161"/>
      <c r="I38" s="161"/>
      <c r="J38" s="161"/>
      <c r="K38" s="161"/>
      <c r="L38" s="161"/>
      <c r="M38" s="61"/>
      <c r="N38" s="61"/>
      <c r="O38" s="161"/>
      <c r="P38" s="161"/>
      <c r="Q38" s="61"/>
      <c r="R38" s="161"/>
      <c r="S38" s="161"/>
    </row>
    <row r="40" spans="1:19">
      <c r="A40" s="125"/>
    </row>
  </sheetData>
  <mergeCells count="4">
    <mergeCell ref="A1:S1"/>
    <mergeCell ref="A3:A13"/>
    <mergeCell ref="A15:A25"/>
    <mergeCell ref="A27:A37"/>
  </mergeCells>
  <pageMargins left="0.7" right="0.7" top="0.75" bottom="0.75" header="0.3" footer="0.3"/>
  <pageSetup paperSize="9" orientation="portrait" horizontalDpi="4294967295" verticalDpi="429496729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65"/>
  <sheetViews>
    <sheetView zoomScaleNormal="100" workbookViewId="0">
      <selection activeCell="A46" sqref="A46"/>
    </sheetView>
  </sheetViews>
  <sheetFormatPr defaultColWidth="12" defaultRowHeight="12.75"/>
  <cols>
    <col min="1" max="1" width="28.33203125" style="28" customWidth="1"/>
    <col min="2" max="2" width="13.33203125" bestFit="1" customWidth="1"/>
    <col min="3" max="3" width="24.6640625" bestFit="1" customWidth="1"/>
    <col min="4" max="4" width="17.6640625" customWidth="1"/>
    <col min="5" max="5" width="13.33203125" customWidth="1"/>
    <col min="6" max="6" width="13.33203125" bestFit="1" customWidth="1"/>
    <col min="7" max="7" width="11.83203125" style="145" bestFit="1" customWidth="1"/>
    <col min="8" max="8" width="14.1640625" bestFit="1" customWidth="1"/>
    <col min="9" max="9" width="15.6640625" style="3" bestFit="1" customWidth="1"/>
    <col min="10" max="10" width="19" style="3" bestFit="1" customWidth="1"/>
    <col min="11" max="11" width="21" style="3" bestFit="1" customWidth="1"/>
    <col min="12" max="12" width="14.6640625" style="3" bestFit="1" customWidth="1"/>
    <col min="13" max="13" width="17" bestFit="1" customWidth="1"/>
    <col min="14" max="14" width="18.5" style="3" bestFit="1" customWidth="1"/>
    <col min="15" max="15" width="20.5" style="3" bestFit="1" customWidth="1"/>
    <col min="16" max="16" width="21" style="3" bestFit="1" customWidth="1"/>
    <col min="17" max="17" width="23.1640625" bestFit="1" customWidth="1"/>
    <col min="18" max="18" width="21.6640625" style="3" bestFit="1" customWidth="1"/>
    <col min="19" max="19" width="14.5" style="3" bestFit="1" customWidth="1"/>
  </cols>
  <sheetData>
    <row r="1" spans="1:19" s="94" customFormat="1" ht="30.95" customHeight="1">
      <c r="A1" s="191" t="s">
        <v>375</v>
      </c>
      <c r="B1" s="191"/>
      <c r="C1" s="191"/>
      <c r="D1" s="191"/>
      <c r="E1" s="191"/>
      <c r="F1" s="191"/>
      <c r="G1" s="191"/>
      <c r="H1" s="191"/>
      <c r="I1" s="191"/>
      <c r="J1" s="191"/>
      <c r="K1" s="191"/>
      <c r="L1" s="191"/>
      <c r="M1" s="191"/>
      <c r="N1" s="191"/>
      <c r="O1" s="191"/>
      <c r="P1" s="191"/>
      <c r="Q1" s="191"/>
      <c r="R1" s="191"/>
      <c r="S1" s="191"/>
    </row>
    <row r="2" spans="1:19" s="65" customFormat="1">
      <c r="A2" s="19"/>
      <c r="B2" s="19" t="s">
        <v>171</v>
      </c>
      <c r="C2" s="19" t="s">
        <v>152</v>
      </c>
      <c r="D2" s="19" t="s">
        <v>153</v>
      </c>
      <c r="E2" s="19" t="s">
        <v>156</v>
      </c>
      <c r="F2" s="19" t="s">
        <v>185</v>
      </c>
      <c r="G2" s="140" t="s">
        <v>112</v>
      </c>
      <c r="H2" s="27" t="s">
        <v>157</v>
      </c>
      <c r="I2" s="27" t="s">
        <v>158</v>
      </c>
      <c r="J2" s="27" t="s">
        <v>159</v>
      </c>
      <c r="K2" s="27" t="s">
        <v>178</v>
      </c>
      <c r="L2" s="27" t="s">
        <v>160</v>
      </c>
      <c r="M2" s="19" t="s">
        <v>186</v>
      </c>
      <c r="N2" s="27" t="s">
        <v>179</v>
      </c>
      <c r="O2" s="27" t="s">
        <v>180</v>
      </c>
      <c r="P2" s="27" t="s">
        <v>164</v>
      </c>
      <c r="Q2" s="19" t="s">
        <v>165</v>
      </c>
      <c r="R2" s="27" t="s">
        <v>181</v>
      </c>
      <c r="S2" s="27" t="s">
        <v>187</v>
      </c>
    </row>
    <row r="3" spans="1:19">
      <c r="A3" s="197" t="s">
        <v>188</v>
      </c>
      <c r="B3" s="98" t="s">
        <v>21</v>
      </c>
      <c r="C3" s="53">
        <v>70385</v>
      </c>
      <c r="D3" s="54">
        <v>10.08</v>
      </c>
      <c r="E3" s="53">
        <v>742965.7</v>
      </c>
      <c r="F3" s="54">
        <v>1.58</v>
      </c>
      <c r="G3" s="112">
        <v>5.21</v>
      </c>
      <c r="H3" s="54">
        <v>10.56</v>
      </c>
      <c r="I3" s="54">
        <v>3.1</v>
      </c>
      <c r="J3" s="54">
        <v>165.74</v>
      </c>
      <c r="K3" s="54">
        <v>10</v>
      </c>
      <c r="L3" s="54">
        <v>44.59</v>
      </c>
      <c r="M3" s="26">
        <v>5</v>
      </c>
      <c r="N3" s="54">
        <v>3.72</v>
      </c>
      <c r="O3" s="54">
        <v>1.53</v>
      </c>
      <c r="P3" s="54">
        <v>6.09</v>
      </c>
      <c r="Q3" s="26">
        <v>2</v>
      </c>
      <c r="R3" s="54">
        <v>-0.4</v>
      </c>
      <c r="S3" s="54">
        <v>-0.49</v>
      </c>
    </row>
    <row r="4" spans="1:19">
      <c r="A4" s="202"/>
      <c r="B4" s="96" t="s">
        <v>22</v>
      </c>
      <c r="C4" s="39">
        <v>97760</v>
      </c>
      <c r="D4" s="36">
        <v>14</v>
      </c>
      <c r="E4" s="39">
        <v>5546956</v>
      </c>
      <c r="F4" s="36">
        <v>11.8</v>
      </c>
      <c r="G4" s="113">
        <v>4.93</v>
      </c>
      <c r="H4" s="36">
        <v>56.74</v>
      </c>
      <c r="I4" s="36">
        <v>4.5</v>
      </c>
      <c r="J4" s="36">
        <v>442.33</v>
      </c>
      <c r="K4" s="36">
        <v>13.08</v>
      </c>
      <c r="L4" s="36">
        <v>96.94</v>
      </c>
      <c r="M4" s="29">
        <v>6</v>
      </c>
      <c r="N4" s="36">
        <v>4.5599999999999996</v>
      </c>
      <c r="O4" s="36">
        <v>2</v>
      </c>
      <c r="P4" s="36">
        <v>8.11</v>
      </c>
      <c r="Q4" s="29">
        <v>2</v>
      </c>
      <c r="R4" s="36">
        <v>-0.4</v>
      </c>
      <c r="S4" s="36">
        <v>-0.48</v>
      </c>
    </row>
    <row r="5" spans="1:19">
      <c r="A5" s="202"/>
      <c r="B5" s="96" t="s">
        <v>23</v>
      </c>
      <c r="C5" s="39">
        <v>233373</v>
      </c>
      <c r="D5" s="36">
        <v>33.409999999999997</v>
      </c>
      <c r="E5" s="39">
        <v>11298595.6</v>
      </c>
      <c r="F5" s="36">
        <v>24.04</v>
      </c>
      <c r="G5" s="113">
        <v>4.3099999999999996</v>
      </c>
      <c r="H5" s="36">
        <v>48.41</v>
      </c>
      <c r="I5" s="36">
        <v>5</v>
      </c>
      <c r="J5" s="36">
        <v>598.28</v>
      </c>
      <c r="K5" s="36">
        <v>17.8</v>
      </c>
      <c r="L5" s="36">
        <v>149.18</v>
      </c>
      <c r="M5" s="29">
        <v>7</v>
      </c>
      <c r="N5" s="36">
        <v>4.01</v>
      </c>
      <c r="O5" s="36">
        <v>1.85</v>
      </c>
      <c r="P5" s="36">
        <v>8.7799999999999994</v>
      </c>
      <c r="Q5" s="29">
        <v>2</v>
      </c>
      <c r="R5" s="36">
        <v>-0.35</v>
      </c>
      <c r="S5" s="36">
        <v>-0.45</v>
      </c>
    </row>
    <row r="6" spans="1:19">
      <c r="A6" s="202"/>
      <c r="B6" s="96" t="s">
        <v>24</v>
      </c>
      <c r="C6" s="39">
        <v>131685</v>
      </c>
      <c r="D6" s="36">
        <v>18.850000000000001</v>
      </c>
      <c r="E6" s="39">
        <v>12734456.1</v>
      </c>
      <c r="F6" s="36">
        <v>27.1</v>
      </c>
      <c r="G6" s="113">
        <v>4.6399999999999997</v>
      </c>
      <c r="H6" s="36">
        <v>96.7</v>
      </c>
      <c r="I6" s="36">
        <v>4</v>
      </c>
      <c r="J6" s="36">
        <v>820.01</v>
      </c>
      <c r="K6" s="36">
        <v>17.52</v>
      </c>
      <c r="L6" s="36">
        <v>168.8</v>
      </c>
      <c r="M6" s="29">
        <v>6</v>
      </c>
      <c r="N6" s="36">
        <v>4.8600000000000003</v>
      </c>
      <c r="O6" s="36">
        <v>1.9</v>
      </c>
      <c r="P6" s="36">
        <v>10.29</v>
      </c>
      <c r="Q6" s="29">
        <v>2</v>
      </c>
      <c r="R6" s="36">
        <v>-0.33</v>
      </c>
      <c r="S6" s="36">
        <v>-0.41</v>
      </c>
    </row>
    <row r="7" spans="1:19">
      <c r="A7" s="202"/>
      <c r="B7" s="96" t="s">
        <v>25</v>
      </c>
      <c r="C7" s="39">
        <v>95528</v>
      </c>
      <c r="D7" s="36">
        <v>13.68</v>
      </c>
      <c r="E7" s="39">
        <v>10331548</v>
      </c>
      <c r="F7" s="36">
        <v>21.98</v>
      </c>
      <c r="G7" s="113">
        <v>4.99</v>
      </c>
      <c r="H7" s="36">
        <v>108.15</v>
      </c>
      <c r="I7" s="36">
        <v>5</v>
      </c>
      <c r="J7" s="36">
        <v>1041.1300000000001</v>
      </c>
      <c r="K7" s="36">
        <v>30</v>
      </c>
      <c r="L7" s="36">
        <v>226.34</v>
      </c>
      <c r="M7" s="29">
        <v>6</v>
      </c>
      <c r="N7" s="36">
        <v>4.5999999999999996</v>
      </c>
      <c r="O7" s="36">
        <v>2.4500000000000002</v>
      </c>
      <c r="P7" s="36">
        <v>11.5</v>
      </c>
      <c r="Q7" s="29">
        <v>1</v>
      </c>
      <c r="R7" s="36">
        <v>-0.28999999999999998</v>
      </c>
      <c r="S7" s="36">
        <v>-0.39</v>
      </c>
    </row>
    <row r="8" spans="1:19">
      <c r="A8" s="202"/>
      <c r="B8" s="96" t="s">
        <v>26</v>
      </c>
      <c r="C8" s="39">
        <v>53827</v>
      </c>
      <c r="D8" s="36">
        <v>7.71</v>
      </c>
      <c r="E8" s="39">
        <v>5105234.7</v>
      </c>
      <c r="F8" s="36">
        <v>10.86</v>
      </c>
      <c r="G8" s="113">
        <v>5.39</v>
      </c>
      <c r="H8" s="36">
        <v>94.84</v>
      </c>
      <c r="I8" s="36">
        <v>6</v>
      </c>
      <c r="J8" s="36">
        <v>686.95</v>
      </c>
      <c r="K8" s="36">
        <v>37</v>
      </c>
      <c r="L8" s="36">
        <v>248.86</v>
      </c>
      <c r="M8" s="29">
        <v>6</v>
      </c>
      <c r="N8" s="36">
        <v>2.76</v>
      </c>
      <c r="O8" s="36">
        <v>3.17</v>
      </c>
      <c r="P8" s="36">
        <v>12.61</v>
      </c>
      <c r="Q8" s="29">
        <v>1</v>
      </c>
      <c r="R8" s="36">
        <v>-0.28000000000000003</v>
      </c>
      <c r="S8" s="36">
        <v>-0.37</v>
      </c>
    </row>
    <row r="9" spans="1:19">
      <c r="A9" s="202"/>
      <c r="B9" s="96" t="s">
        <v>27</v>
      </c>
      <c r="C9" s="39">
        <v>14180</v>
      </c>
      <c r="D9" s="36">
        <v>2.0299999999999998</v>
      </c>
      <c r="E9" s="39">
        <v>908569.7</v>
      </c>
      <c r="F9" s="36">
        <v>1.93</v>
      </c>
      <c r="G9" s="113">
        <v>6.04</v>
      </c>
      <c r="H9" s="36">
        <v>64.069999999999993</v>
      </c>
      <c r="I9" s="36">
        <v>8</v>
      </c>
      <c r="J9" s="36">
        <v>729.4</v>
      </c>
      <c r="K9" s="36">
        <v>33</v>
      </c>
      <c r="L9" s="36">
        <v>212.37</v>
      </c>
      <c r="M9" s="29">
        <v>5</v>
      </c>
      <c r="N9" s="36">
        <v>3.43</v>
      </c>
      <c r="O9" s="36">
        <v>5.78</v>
      </c>
      <c r="P9" s="36">
        <v>11.5</v>
      </c>
      <c r="Q9" s="29">
        <v>1</v>
      </c>
      <c r="R9" s="36">
        <v>-0.26</v>
      </c>
      <c r="S9" s="36">
        <v>-0.38</v>
      </c>
    </row>
    <row r="10" spans="1:19">
      <c r="A10" s="202"/>
      <c r="B10" s="96" t="s">
        <v>28</v>
      </c>
      <c r="C10" s="39">
        <v>1719</v>
      </c>
      <c r="D10" s="36">
        <v>0.25</v>
      </c>
      <c r="E10" s="39">
        <v>329691.5</v>
      </c>
      <c r="F10" s="36">
        <v>0.7</v>
      </c>
      <c r="G10" s="113">
        <v>6.65</v>
      </c>
      <c r="H10" s="36">
        <v>191.84</v>
      </c>
      <c r="I10" s="36">
        <v>4</v>
      </c>
      <c r="J10" s="36">
        <v>3024.91</v>
      </c>
      <c r="K10" s="36">
        <v>18.77</v>
      </c>
      <c r="L10" s="36">
        <v>332.29</v>
      </c>
      <c r="M10" s="29">
        <v>2</v>
      </c>
      <c r="N10" s="36">
        <v>9.1</v>
      </c>
      <c r="O10" s="36">
        <v>10</v>
      </c>
      <c r="P10" s="36">
        <v>14.58</v>
      </c>
      <c r="Q10" s="29">
        <v>1</v>
      </c>
      <c r="R10" s="36">
        <v>0.59</v>
      </c>
      <c r="S10" s="36">
        <v>-0.53</v>
      </c>
    </row>
    <row r="11" spans="1:19">
      <c r="A11" s="202"/>
      <c r="B11" s="96" t="s">
        <v>20</v>
      </c>
      <c r="C11" s="39">
        <v>698456</v>
      </c>
      <c r="D11" s="29">
        <v>100</v>
      </c>
      <c r="E11" s="39">
        <v>46998017.299999997</v>
      </c>
      <c r="F11" s="29">
        <v>100</v>
      </c>
      <c r="G11" s="113">
        <v>4.7699999999999996</v>
      </c>
      <c r="H11" s="36">
        <v>67.290000000000006</v>
      </c>
      <c r="I11" s="36">
        <v>4.72</v>
      </c>
      <c r="J11" s="36">
        <v>650.70000000000005</v>
      </c>
      <c r="K11" s="36">
        <v>19.489999999999998</v>
      </c>
      <c r="L11" s="36">
        <v>155</v>
      </c>
      <c r="M11" s="29">
        <v>6</v>
      </c>
      <c r="N11" s="36">
        <v>4.2</v>
      </c>
      <c r="O11" s="36">
        <v>2</v>
      </c>
      <c r="P11" s="36">
        <v>9.44</v>
      </c>
      <c r="Q11" s="29">
        <v>2</v>
      </c>
      <c r="R11" s="36">
        <v>-0.34</v>
      </c>
      <c r="S11" s="36">
        <v>-0.47</v>
      </c>
    </row>
    <row r="12" spans="1:19">
      <c r="A12" s="202"/>
      <c r="B12" s="96" t="s">
        <v>324</v>
      </c>
      <c r="C12" s="66">
        <v>65.7</v>
      </c>
      <c r="D12" s="29"/>
      <c r="E12" s="29"/>
      <c r="F12" s="29"/>
      <c r="G12" s="113"/>
      <c r="H12" s="36"/>
      <c r="I12" s="36"/>
      <c r="J12" s="36"/>
      <c r="K12" s="36"/>
      <c r="L12" s="36"/>
      <c r="M12" s="29"/>
      <c r="N12" s="36"/>
      <c r="O12" s="36"/>
      <c r="P12" s="36"/>
      <c r="Q12" s="29"/>
      <c r="R12" s="36"/>
      <c r="S12" s="36"/>
    </row>
    <row r="13" spans="1:19">
      <c r="A13" s="202" t="s">
        <v>189</v>
      </c>
      <c r="B13" s="96" t="s">
        <v>21</v>
      </c>
      <c r="C13" s="39">
        <v>10405</v>
      </c>
      <c r="D13" s="36">
        <v>22.78</v>
      </c>
      <c r="E13" s="39">
        <v>392869.71</v>
      </c>
      <c r="F13" s="36">
        <v>52</v>
      </c>
      <c r="G13" s="113">
        <v>5.35</v>
      </c>
      <c r="H13" s="36">
        <v>37.76</v>
      </c>
      <c r="I13" s="36">
        <v>2.66</v>
      </c>
      <c r="J13" s="36">
        <v>757.24</v>
      </c>
      <c r="K13" s="36">
        <v>7</v>
      </c>
      <c r="L13" s="36">
        <v>25.81</v>
      </c>
      <c r="M13" s="29">
        <v>2</v>
      </c>
      <c r="N13" s="36">
        <v>29.34</v>
      </c>
      <c r="O13" s="36">
        <v>3.65</v>
      </c>
      <c r="P13" s="36">
        <v>8.58</v>
      </c>
      <c r="Q13" s="29">
        <v>1</v>
      </c>
      <c r="R13" s="36">
        <v>-0.28999999999999998</v>
      </c>
      <c r="S13" s="36">
        <v>-0.53</v>
      </c>
    </row>
    <row r="14" spans="1:19">
      <c r="A14" s="202"/>
      <c r="B14" s="96" t="s">
        <v>22</v>
      </c>
      <c r="C14" s="39">
        <v>13891</v>
      </c>
      <c r="D14" s="36">
        <v>30.41</v>
      </c>
      <c r="E14" s="39">
        <v>100479.71</v>
      </c>
      <c r="F14" s="36">
        <v>13.3</v>
      </c>
      <c r="G14" s="113">
        <v>4.95</v>
      </c>
      <c r="H14" s="36">
        <v>7.23</v>
      </c>
      <c r="I14" s="36">
        <v>2.5</v>
      </c>
      <c r="J14" s="36">
        <v>355.63</v>
      </c>
      <c r="K14" s="36">
        <v>10</v>
      </c>
      <c r="L14" s="36">
        <v>19.28</v>
      </c>
      <c r="M14" s="29">
        <v>2</v>
      </c>
      <c r="N14" s="36">
        <v>18.45</v>
      </c>
      <c r="O14" s="36">
        <v>5</v>
      </c>
      <c r="P14" s="36">
        <v>7.73</v>
      </c>
      <c r="Q14" s="29">
        <v>1</v>
      </c>
      <c r="R14" s="36">
        <v>-0.26</v>
      </c>
      <c r="S14" s="36">
        <v>-0.32</v>
      </c>
    </row>
    <row r="15" spans="1:19">
      <c r="A15" s="202"/>
      <c r="B15" s="96" t="s">
        <v>23</v>
      </c>
      <c r="C15" s="39">
        <v>14296</v>
      </c>
      <c r="D15" s="36">
        <v>31.3</v>
      </c>
      <c r="E15" s="39">
        <v>147607.69</v>
      </c>
      <c r="F15" s="36">
        <v>19.54</v>
      </c>
      <c r="G15" s="113">
        <v>5.32</v>
      </c>
      <c r="H15" s="36">
        <v>10.32</v>
      </c>
      <c r="I15" s="36">
        <v>4</v>
      </c>
      <c r="J15" s="36">
        <v>171.79</v>
      </c>
      <c r="K15" s="36">
        <v>10</v>
      </c>
      <c r="L15" s="36">
        <v>11.67</v>
      </c>
      <c r="M15" s="29">
        <v>1</v>
      </c>
      <c r="N15" s="36">
        <v>14.72</v>
      </c>
      <c r="O15" s="36">
        <v>5</v>
      </c>
      <c r="P15" s="36">
        <v>5.0999999999999996</v>
      </c>
      <c r="Q15" s="29">
        <v>1</v>
      </c>
      <c r="R15" s="36">
        <v>-0.49</v>
      </c>
      <c r="S15" s="36">
        <v>-0.56999999999999995</v>
      </c>
    </row>
    <row r="16" spans="1:19">
      <c r="A16" s="202"/>
      <c r="B16" s="96" t="s">
        <v>24</v>
      </c>
      <c r="C16" s="39">
        <v>4022</v>
      </c>
      <c r="D16" s="36">
        <v>8.81</v>
      </c>
      <c r="E16" s="39">
        <v>61249.71</v>
      </c>
      <c r="F16" s="36">
        <v>8.11</v>
      </c>
      <c r="G16" s="113">
        <v>4.78</v>
      </c>
      <c r="H16" s="36">
        <v>15.23</v>
      </c>
      <c r="I16" s="36">
        <v>2.5</v>
      </c>
      <c r="J16" s="36">
        <v>494.7</v>
      </c>
      <c r="K16" s="36">
        <v>5</v>
      </c>
      <c r="L16" s="36">
        <v>13.39</v>
      </c>
      <c r="M16" s="29">
        <v>1</v>
      </c>
      <c r="N16" s="36">
        <v>36.950000000000003</v>
      </c>
      <c r="O16" s="36">
        <v>2.5</v>
      </c>
      <c r="P16" s="36">
        <v>5.73</v>
      </c>
      <c r="Q16" s="29">
        <v>1</v>
      </c>
      <c r="R16" s="36">
        <v>-0.49</v>
      </c>
      <c r="S16" s="36">
        <v>-0.57999999999999996</v>
      </c>
    </row>
    <row r="17" spans="1:19">
      <c r="A17" s="202"/>
      <c r="B17" s="96" t="s">
        <v>25</v>
      </c>
      <c r="C17" s="39">
        <v>2178</v>
      </c>
      <c r="D17" s="36">
        <v>4.7699999999999996</v>
      </c>
      <c r="E17" s="39">
        <v>40111.050000000003</v>
      </c>
      <c r="F17" s="36">
        <v>5.31</v>
      </c>
      <c r="G17" s="113">
        <v>5.37</v>
      </c>
      <c r="H17" s="36">
        <v>18.420000000000002</v>
      </c>
      <c r="I17" s="36">
        <v>1</v>
      </c>
      <c r="J17" s="36">
        <v>78.099999999999994</v>
      </c>
      <c r="K17" s="36">
        <v>5</v>
      </c>
      <c r="L17" s="36">
        <v>5.92</v>
      </c>
      <c r="M17" s="29">
        <v>1</v>
      </c>
      <c r="N17" s="36">
        <v>13.19</v>
      </c>
      <c r="O17" s="36">
        <v>2.68</v>
      </c>
      <c r="P17" s="36">
        <v>3.39</v>
      </c>
      <c r="Q17" s="29">
        <v>1</v>
      </c>
      <c r="R17" s="36">
        <v>-0.46</v>
      </c>
      <c r="S17" s="36">
        <v>-0.52</v>
      </c>
    </row>
    <row r="18" spans="1:19">
      <c r="A18" s="202"/>
      <c r="B18" s="96" t="s">
        <v>26</v>
      </c>
      <c r="C18" s="39">
        <v>566</v>
      </c>
      <c r="D18" s="36">
        <v>1.24</v>
      </c>
      <c r="E18" s="39">
        <v>13355.81</v>
      </c>
      <c r="F18" s="36">
        <v>1.77</v>
      </c>
      <c r="G18" s="113">
        <v>5.66</v>
      </c>
      <c r="H18" s="36">
        <v>23.6</v>
      </c>
      <c r="I18" s="36">
        <v>8</v>
      </c>
      <c r="J18" s="36">
        <v>204.8</v>
      </c>
      <c r="K18" s="36">
        <v>11</v>
      </c>
      <c r="L18" s="36">
        <v>26.2</v>
      </c>
      <c r="M18" s="29">
        <v>2</v>
      </c>
      <c r="N18" s="36">
        <v>7.82</v>
      </c>
      <c r="O18" s="36">
        <v>4.8899999999999997</v>
      </c>
      <c r="P18" s="36">
        <v>11.47</v>
      </c>
      <c r="Q18" s="29">
        <v>1</v>
      </c>
      <c r="R18" s="36">
        <v>-0.51</v>
      </c>
      <c r="S18" s="36">
        <v>-0.52</v>
      </c>
    </row>
    <row r="19" spans="1:19">
      <c r="A19" s="202"/>
      <c r="B19" s="96" t="s">
        <v>27</v>
      </c>
      <c r="C19" s="39">
        <v>318</v>
      </c>
      <c r="D19" s="36">
        <v>0.7</v>
      </c>
      <c r="E19" s="39">
        <v>-120.67</v>
      </c>
      <c r="F19" s="36">
        <v>-0.02</v>
      </c>
      <c r="G19" s="113">
        <v>8.9499999999999993</v>
      </c>
      <c r="H19" s="36">
        <v>-0.38</v>
      </c>
      <c r="I19" s="36">
        <v>2</v>
      </c>
      <c r="J19" s="36">
        <v>12.2</v>
      </c>
      <c r="K19" s="36">
        <v>2</v>
      </c>
      <c r="L19" s="36">
        <v>3.86</v>
      </c>
      <c r="M19" s="29">
        <v>1</v>
      </c>
      <c r="N19" s="36">
        <v>3.16</v>
      </c>
      <c r="O19" s="36">
        <v>2</v>
      </c>
      <c r="P19" s="36">
        <v>2.2400000000000002</v>
      </c>
      <c r="Q19" s="29">
        <v>1</v>
      </c>
      <c r="R19" s="36">
        <v>-0.86</v>
      </c>
      <c r="S19" s="36">
        <v>-0.88</v>
      </c>
    </row>
    <row r="20" spans="1:19">
      <c r="A20" s="202"/>
      <c r="B20" s="96" t="s">
        <v>28</v>
      </c>
      <c r="C20" s="39">
        <v>0</v>
      </c>
      <c r="D20" s="36"/>
      <c r="E20" s="39"/>
      <c r="F20" s="36"/>
      <c r="G20" s="113"/>
      <c r="H20" s="36"/>
      <c r="I20" s="36"/>
      <c r="J20" s="36"/>
      <c r="K20" s="36"/>
      <c r="L20" s="36"/>
      <c r="M20" s="29"/>
      <c r="N20" s="36"/>
      <c r="O20" s="36"/>
      <c r="P20" s="36"/>
      <c r="Q20" s="29"/>
      <c r="R20" s="36"/>
      <c r="S20" s="36"/>
    </row>
    <row r="21" spans="1:19">
      <c r="A21" s="199"/>
      <c r="B21" s="97" t="s">
        <v>37</v>
      </c>
      <c r="C21" s="40">
        <v>45676</v>
      </c>
      <c r="D21" s="20">
        <v>100</v>
      </c>
      <c r="E21" s="40">
        <v>755553.01</v>
      </c>
      <c r="F21" s="20">
        <v>100</v>
      </c>
      <c r="G21" s="114">
        <v>5.2</v>
      </c>
      <c r="H21" s="37">
        <v>16.54</v>
      </c>
      <c r="I21" s="37">
        <v>3</v>
      </c>
      <c r="J21" s="37">
        <v>384.32</v>
      </c>
      <c r="K21" s="37">
        <v>10</v>
      </c>
      <c r="L21" s="37">
        <v>17.21</v>
      </c>
      <c r="M21" s="20">
        <v>2</v>
      </c>
      <c r="N21" s="37">
        <v>22.33</v>
      </c>
      <c r="O21" s="37">
        <v>5</v>
      </c>
      <c r="P21" s="37">
        <v>6.73</v>
      </c>
      <c r="Q21" s="20">
        <v>1</v>
      </c>
      <c r="R21" s="37">
        <v>-0.38</v>
      </c>
      <c r="S21" s="37">
        <v>-0.48</v>
      </c>
    </row>
    <row r="22" spans="1:19">
      <c r="A22" s="22"/>
      <c r="B22" s="22"/>
      <c r="C22" s="22"/>
      <c r="D22" s="22"/>
      <c r="E22" s="22"/>
      <c r="F22" s="22"/>
      <c r="G22" s="144"/>
      <c r="H22" s="22"/>
      <c r="I22" s="35"/>
      <c r="J22" s="35"/>
      <c r="K22" s="35"/>
      <c r="L22" s="35"/>
      <c r="M22" s="22"/>
      <c r="N22" s="35"/>
      <c r="O22" s="35"/>
      <c r="P22" s="35"/>
      <c r="Q22" s="22"/>
      <c r="R22" s="35"/>
      <c r="S22" s="35"/>
    </row>
    <row r="23" spans="1:19" s="65" customFormat="1">
      <c r="A23" s="19"/>
      <c r="B23" s="19" t="s">
        <v>190</v>
      </c>
      <c r="C23" s="19" t="s">
        <v>152</v>
      </c>
      <c r="D23" s="19" t="s">
        <v>153</v>
      </c>
      <c r="E23" s="19" t="s">
        <v>156</v>
      </c>
      <c r="F23" s="19" t="s">
        <v>185</v>
      </c>
      <c r="G23" s="140" t="s">
        <v>31</v>
      </c>
      <c r="H23" s="27" t="s">
        <v>157</v>
      </c>
      <c r="I23" s="27" t="s">
        <v>158</v>
      </c>
      <c r="J23" s="27" t="s">
        <v>159</v>
      </c>
      <c r="K23" s="27" t="s">
        <v>178</v>
      </c>
      <c r="L23" s="27" t="s">
        <v>160</v>
      </c>
      <c r="M23" s="19" t="s">
        <v>186</v>
      </c>
      <c r="N23" s="27" t="s">
        <v>179</v>
      </c>
      <c r="O23" s="27" t="s">
        <v>180</v>
      </c>
      <c r="P23" s="27" t="s">
        <v>164</v>
      </c>
      <c r="Q23" s="19" t="s">
        <v>165</v>
      </c>
      <c r="R23" s="27" t="s">
        <v>181</v>
      </c>
      <c r="S23" s="27" t="s">
        <v>187</v>
      </c>
    </row>
    <row r="24" spans="1:19">
      <c r="A24" s="197" t="s">
        <v>188</v>
      </c>
      <c r="B24" s="26">
        <v>1</v>
      </c>
      <c r="C24" s="26">
        <v>104275</v>
      </c>
      <c r="D24" s="26">
        <v>15.16</v>
      </c>
      <c r="E24" s="26">
        <v>7065078</v>
      </c>
      <c r="F24" s="26">
        <v>15.39</v>
      </c>
      <c r="G24" s="112">
        <v>34.11</v>
      </c>
      <c r="H24" s="26">
        <v>67.75</v>
      </c>
      <c r="I24" s="54">
        <v>5</v>
      </c>
      <c r="J24" s="54">
        <v>727.36</v>
      </c>
      <c r="K24" s="54">
        <v>19.75</v>
      </c>
      <c r="L24" s="54">
        <v>167.42</v>
      </c>
      <c r="M24" s="26">
        <v>9</v>
      </c>
      <c r="N24" s="54">
        <v>4.34</v>
      </c>
      <c r="O24" s="54">
        <v>1.5</v>
      </c>
      <c r="P24" s="54">
        <v>11.31</v>
      </c>
      <c r="Q24" s="26">
        <v>3</v>
      </c>
      <c r="R24" s="54">
        <v>-0.32</v>
      </c>
      <c r="S24" s="54">
        <v>-0.44</v>
      </c>
    </row>
    <row r="25" spans="1:19">
      <c r="A25" s="202"/>
      <c r="B25" s="29">
        <v>2</v>
      </c>
      <c r="C25" s="29">
        <v>87988</v>
      </c>
      <c r="D25" s="29">
        <v>12.79</v>
      </c>
      <c r="E25" s="29">
        <v>6567595</v>
      </c>
      <c r="F25" s="29">
        <v>14.3</v>
      </c>
      <c r="G25" s="113">
        <v>33.520000000000003</v>
      </c>
      <c r="H25" s="29">
        <v>74.64</v>
      </c>
      <c r="I25" s="36">
        <v>5</v>
      </c>
      <c r="J25" s="36">
        <v>604.41999999999996</v>
      </c>
      <c r="K25" s="36">
        <v>15</v>
      </c>
      <c r="L25" s="36">
        <v>233.36</v>
      </c>
      <c r="M25" s="29">
        <v>8</v>
      </c>
      <c r="N25" s="36">
        <v>2.59</v>
      </c>
      <c r="O25" s="36">
        <v>1.73</v>
      </c>
      <c r="P25" s="36">
        <v>10.9</v>
      </c>
      <c r="Q25" s="29">
        <v>2</v>
      </c>
      <c r="R25" s="36">
        <v>-0.37</v>
      </c>
      <c r="S25" s="36">
        <v>-0.46</v>
      </c>
    </row>
    <row r="26" spans="1:19">
      <c r="A26" s="202"/>
      <c r="B26" s="29">
        <v>3</v>
      </c>
      <c r="C26" s="29">
        <v>85857</v>
      </c>
      <c r="D26" s="29">
        <v>12.48</v>
      </c>
      <c r="E26" s="29">
        <v>3478244</v>
      </c>
      <c r="F26" s="29">
        <v>7.58</v>
      </c>
      <c r="G26" s="113">
        <v>34.44</v>
      </c>
      <c r="H26" s="29">
        <v>40.51</v>
      </c>
      <c r="I26" s="36">
        <v>5</v>
      </c>
      <c r="J26" s="36">
        <v>491.69</v>
      </c>
      <c r="K26" s="36">
        <v>18.489999999999998</v>
      </c>
      <c r="L26" s="36">
        <v>178.65</v>
      </c>
      <c r="M26" s="29">
        <v>7</v>
      </c>
      <c r="N26" s="36">
        <v>2.75</v>
      </c>
      <c r="O26" s="36">
        <v>2</v>
      </c>
      <c r="P26" s="36">
        <v>9.4700000000000006</v>
      </c>
      <c r="Q26" s="29">
        <v>2</v>
      </c>
      <c r="R26" s="36">
        <v>-0.39</v>
      </c>
      <c r="S26" s="36">
        <v>-0.46</v>
      </c>
    </row>
    <row r="27" spans="1:19">
      <c r="A27" s="202"/>
      <c r="B27" s="29">
        <v>4</v>
      </c>
      <c r="C27" s="29">
        <v>68378</v>
      </c>
      <c r="D27" s="29">
        <v>9.94</v>
      </c>
      <c r="E27" s="29">
        <v>5423905</v>
      </c>
      <c r="F27" s="29">
        <v>11.81</v>
      </c>
      <c r="G27" s="113">
        <v>34.24</v>
      </c>
      <c r="H27" s="29">
        <v>79.319999999999993</v>
      </c>
      <c r="I27" s="36">
        <v>5</v>
      </c>
      <c r="J27" s="36">
        <v>547.83000000000004</v>
      </c>
      <c r="K27" s="36">
        <v>16.04</v>
      </c>
      <c r="L27" s="36">
        <v>148.97</v>
      </c>
      <c r="M27" s="29">
        <v>7</v>
      </c>
      <c r="N27" s="36">
        <v>3.68</v>
      </c>
      <c r="O27" s="36">
        <v>1.86</v>
      </c>
      <c r="P27" s="36">
        <v>9.8800000000000008</v>
      </c>
      <c r="Q27" s="29">
        <v>2</v>
      </c>
      <c r="R27" s="36">
        <v>-0.4</v>
      </c>
      <c r="S27" s="36">
        <v>-0.49</v>
      </c>
    </row>
    <row r="28" spans="1:19">
      <c r="A28" s="202"/>
      <c r="B28" s="29">
        <v>5</v>
      </c>
      <c r="C28" s="29">
        <v>71798</v>
      </c>
      <c r="D28" s="29">
        <v>10.44</v>
      </c>
      <c r="E28" s="29">
        <v>4552874</v>
      </c>
      <c r="F28" s="29">
        <v>9.92</v>
      </c>
      <c r="G28" s="113">
        <v>35.03</v>
      </c>
      <c r="H28" s="29">
        <v>63.41</v>
      </c>
      <c r="I28" s="36">
        <v>3.15</v>
      </c>
      <c r="J28" s="36">
        <v>579.46</v>
      </c>
      <c r="K28" s="36">
        <v>20</v>
      </c>
      <c r="L28" s="36">
        <v>115.57</v>
      </c>
      <c r="M28" s="29">
        <v>6</v>
      </c>
      <c r="N28" s="36">
        <v>5.01</v>
      </c>
      <c r="O28" s="36">
        <v>2.0699999999999998</v>
      </c>
      <c r="P28" s="36">
        <v>9.07</v>
      </c>
      <c r="Q28" s="29">
        <v>1</v>
      </c>
      <c r="R28" s="36">
        <v>-0.32</v>
      </c>
      <c r="S28" s="36">
        <v>-0.4</v>
      </c>
    </row>
    <row r="29" spans="1:19">
      <c r="A29" s="202"/>
      <c r="B29" s="29">
        <v>6</v>
      </c>
      <c r="C29" s="29">
        <v>64322</v>
      </c>
      <c r="D29" s="29">
        <v>9.35</v>
      </c>
      <c r="E29" s="29">
        <v>3198158</v>
      </c>
      <c r="F29" s="29">
        <v>6.97</v>
      </c>
      <c r="G29" s="113">
        <v>35.520000000000003</v>
      </c>
      <c r="H29" s="29">
        <v>49.72</v>
      </c>
      <c r="I29" s="36">
        <v>3.78</v>
      </c>
      <c r="J29" s="36">
        <v>603.86</v>
      </c>
      <c r="K29" s="36">
        <v>20</v>
      </c>
      <c r="L29" s="36">
        <v>108.66</v>
      </c>
      <c r="M29" s="29">
        <v>6</v>
      </c>
      <c r="N29" s="36">
        <v>5.56</v>
      </c>
      <c r="O29" s="36">
        <v>2.5</v>
      </c>
      <c r="P29" s="36">
        <v>7.45</v>
      </c>
      <c r="Q29" s="29">
        <v>2</v>
      </c>
      <c r="R29" s="36">
        <v>-0.28999999999999998</v>
      </c>
      <c r="S29" s="36">
        <v>-0.38</v>
      </c>
    </row>
    <row r="30" spans="1:19">
      <c r="A30" s="202"/>
      <c r="B30" s="29">
        <v>7</v>
      </c>
      <c r="C30" s="29">
        <v>58850</v>
      </c>
      <c r="D30" s="29">
        <v>8.56</v>
      </c>
      <c r="E30" s="29">
        <v>4538618</v>
      </c>
      <c r="F30" s="29">
        <v>9.8800000000000008</v>
      </c>
      <c r="G30" s="113">
        <v>37.39</v>
      </c>
      <c r="H30" s="29">
        <v>77.12</v>
      </c>
      <c r="I30" s="36">
        <v>3.55</v>
      </c>
      <c r="J30" s="36">
        <v>677.06</v>
      </c>
      <c r="K30" s="36">
        <v>17</v>
      </c>
      <c r="L30" s="36">
        <v>139.02000000000001</v>
      </c>
      <c r="M30" s="29">
        <v>6</v>
      </c>
      <c r="N30" s="36">
        <v>4.87</v>
      </c>
      <c r="O30" s="36">
        <v>2.0299999999999998</v>
      </c>
      <c r="P30" s="36">
        <v>8.49</v>
      </c>
      <c r="Q30" s="29">
        <v>2</v>
      </c>
      <c r="R30" s="36">
        <v>-0.3</v>
      </c>
      <c r="S30" s="36">
        <v>-0.43</v>
      </c>
    </row>
    <row r="31" spans="1:19">
      <c r="A31" s="202"/>
      <c r="B31" s="29">
        <v>8</v>
      </c>
      <c r="C31" s="29">
        <v>49475</v>
      </c>
      <c r="D31" s="29">
        <v>7.19</v>
      </c>
      <c r="E31" s="29">
        <v>3402789</v>
      </c>
      <c r="F31" s="29">
        <v>7.41</v>
      </c>
      <c r="G31" s="113">
        <v>33.619999999999997</v>
      </c>
      <c r="H31" s="29">
        <v>68.78</v>
      </c>
      <c r="I31" s="36">
        <v>5</v>
      </c>
      <c r="J31" s="36">
        <v>788.67</v>
      </c>
      <c r="K31" s="36">
        <v>19</v>
      </c>
      <c r="L31" s="36">
        <v>133.13999999999999</v>
      </c>
      <c r="M31" s="29">
        <v>5</v>
      </c>
      <c r="N31" s="36">
        <v>5.92</v>
      </c>
      <c r="O31" s="36">
        <v>2.5</v>
      </c>
      <c r="P31" s="36">
        <v>8.92</v>
      </c>
      <c r="Q31" s="29">
        <v>2</v>
      </c>
      <c r="R31" s="36">
        <v>-0.37</v>
      </c>
      <c r="S31" s="36">
        <v>-0.45</v>
      </c>
    </row>
    <row r="32" spans="1:19">
      <c r="A32" s="202"/>
      <c r="B32" s="29">
        <v>9</v>
      </c>
      <c r="C32" s="29">
        <v>53346</v>
      </c>
      <c r="D32" s="29">
        <v>7.76</v>
      </c>
      <c r="E32" s="29">
        <v>2499984</v>
      </c>
      <c r="F32" s="29">
        <v>5.44</v>
      </c>
      <c r="G32" s="113">
        <v>36.97</v>
      </c>
      <c r="H32" s="29">
        <v>46.86</v>
      </c>
      <c r="I32" s="36">
        <v>4.34</v>
      </c>
      <c r="J32" s="36">
        <v>543.29999999999995</v>
      </c>
      <c r="K32" s="36">
        <v>23.87</v>
      </c>
      <c r="L32" s="36">
        <v>118.62</v>
      </c>
      <c r="M32" s="29">
        <v>5</v>
      </c>
      <c r="N32" s="36">
        <v>4.58</v>
      </c>
      <c r="O32" s="36">
        <v>2.36</v>
      </c>
      <c r="P32" s="36">
        <v>8.16</v>
      </c>
      <c r="Q32" s="29">
        <v>1</v>
      </c>
      <c r="R32" s="36">
        <v>-0.28999999999999998</v>
      </c>
      <c r="S32" s="36">
        <v>-0.4</v>
      </c>
    </row>
    <row r="33" spans="1:25">
      <c r="A33" s="202"/>
      <c r="B33" s="29">
        <v>10</v>
      </c>
      <c r="C33" s="29">
        <v>43550</v>
      </c>
      <c r="D33" s="29">
        <v>6.33</v>
      </c>
      <c r="E33" s="29">
        <v>5189230</v>
      </c>
      <c r="F33" s="29">
        <v>11.3</v>
      </c>
      <c r="G33" s="113">
        <v>36.26</v>
      </c>
      <c r="H33" s="29">
        <v>119.16</v>
      </c>
      <c r="I33" s="36">
        <v>4</v>
      </c>
      <c r="J33" s="36">
        <v>1051.3900000000001</v>
      </c>
      <c r="K33" s="36">
        <v>20</v>
      </c>
      <c r="L33" s="36">
        <v>86.75</v>
      </c>
      <c r="M33" s="29">
        <v>5</v>
      </c>
      <c r="N33" s="36">
        <v>12.12</v>
      </c>
      <c r="O33" s="36">
        <v>2.75</v>
      </c>
      <c r="P33" s="36">
        <v>6.85</v>
      </c>
      <c r="Q33" s="29">
        <v>1</v>
      </c>
      <c r="R33" s="36">
        <v>-0.35</v>
      </c>
      <c r="S33" s="36">
        <v>-0.4</v>
      </c>
    </row>
    <row r="34" spans="1:25">
      <c r="A34" s="202"/>
      <c r="B34" s="96" t="s">
        <v>34</v>
      </c>
      <c r="C34" s="29">
        <v>687840</v>
      </c>
      <c r="D34" s="29">
        <v>100</v>
      </c>
      <c r="E34" s="29">
        <v>45916475</v>
      </c>
      <c r="F34" s="29">
        <v>100</v>
      </c>
      <c r="G34" s="113">
        <v>34.92</v>
      </c>
      <c r="H34" s="29">
        <v>66.75</v>
      </c>
      <c r="I34" s="36">
        <v>4.72</v>
      </c>
      <c r="J34" s="36">
        <v>643.73</v>
      </c>
      <c r="K34" s="36">
        <v>19.18</v>
      </c>
      <c r="L34" s="36">
        <v>150.72999999999999</v>
      </c>
      <c r="M34" s="29">
        <v>6</v>
      </c>
      <c r="N34" s="36">
        <v>4.2699999999999996</v>
      </c>
      <c r="O34" s="36">
        <v>2</v>
      </c>
      <c r="P34" s="36">
        <v>9.35</v>
      </c>
      <c r="Q34" s="29">
        <v>2</v>
      </c>
      <c r="R34" s="36">
        <v>-0.34</v>
      </c>
      <c r="S34" s="36">
        <v>-0.43</v>
      </c>
    </row>
    <row r="35" spans="1:25">
      <c r="A35" s="202" t="s">
        <v>189</v>
      </c>
      <c r="B35" s="29">
        <v>1</v>
      </c>
      <c r="C35" s="29">
        <v>5452</v>
      </c>
      <c r="D35" s="29">
        <v>12.04</v>
      </c>
      <c r="E35" s="29">
        <v>75045.02</v>
      </c>
      <c r="F35" s="29">
        <v>9.94</v>
      </c>
      <c r="G35" s="113">
        <v>25.74</v>
      </c>
      <c r="H35" s="29">
        <v>13.76</v>
      </c>
      <c r="I35" s="36">
        <v>1</v>
      </c>
      <c r="J35" s="36">
        <v>250.68</v>
      </c>
      <c r="K35" s="36">
        <v>7.39</v>
      </c>
      <c r="L35" s="36">
        <v>12.28</v>
      </c>
      <c r="M35" s="29">
        <v>1</v>
      </c>
      <c r="N35" s="36">
        <v>20.41</v>
      </c>
      <c r="O35" s="36">
        <v>4.9800000000000004</v>
      </c>
      <c r="P35" s="36">
        <v>6.76</v>
      </c>
      <c r="Q35" s="29">
        <v>1</v>
      </c>
      <c r="R35" s="36">
        <v>-0.18</v>
      </c>
      <c r="S35" s="36">
        <v>-0.24</v>
      </c>
    </row>
    <row r="36" spans="1:25">
      <c r="A36" s="202"/>
      <c r="B36" s="29">
        <v>2</v>
      </c>
      <c r="C36" s="29">
        <v>5549</v>
      </c>
      <c r="D36" s="29">
        <v>12.26</v>
      </c>
      <c r="E36" s="29">
        <v>119366.63</v>
      </c>
      <c r="F36" s="29">
        <v>15.81</v>
      </c>
      <c r="G36" s="113">
        <v>27.16</v>
      </c>
      <c r="H36" s="29">
        <v>21.51</v>
      </c>
      <c r="I36" s="36">
        <v>4</v>
      </c>
      <c r="J36" s="36">
        <v>928.99</v>
      </c>
      <c r="K36" s="36">
        <v>5</v>
      </c>
      <c r="L36" s="36">
        <v>33.96</v>
      </c>
      <c r="M36" s="29">
        <v>2</v>
      </c>
      <c r="N36" s="36">
        <v>27.36</v>
      </c>
      <c r="O36" s="36">
        <v>4.2300000000000004</v>
      </c>
      <c r="P36" s="36">
        <v>10.31</v>
      </c>
      <c r="Q36" s="29">
        <v>1</v>
      </c>
      <c r="R36" s="36">
        <v>-0.53</v>
      </c>
      <c r="S36" s="36">
        <v>-0.61</v>
      </c>
    </row>
    <row r="37" spans="1:25">
      <c r="A37" s="202"/>
      <c r="B37" s="29">
        <v>3</v>
      </c>
      <c r="C37" s="29">
        <v>4913</v>
      </c>
      <c r="D37" s="29">
        <v>10.85</v>
      </c>
      <c r="E37" s="29">
        <v>45048.76</v>
      </c>
      <c r="F37" s="29">
        <v>5.97</v>
      </c>
      <c r="G37" s="113">
        <v>25.33</v>
      </c>
      <c r="H37" s="29">
        <v>9.17</v>
      </c>
      <c r="I37" s="36">
        <v>3.53</v>
      </c>
      <c r="J37" s="36">
        <v>46.24</v>
      </c>
      <c r="K37" s="36">
        <v>9</v>
      </c>
      <c r="L37" s="36">
        <v>8.4</v>
      </c>
      <c r="M37" s="29">
        <v>2</v>
      </c>
      <c r="N37" s="36">
        <v>5.5</v>
      </c>
      <c r="O37" s="36">
        <v>3</v>
      </c>
      <c r="P37" s="36">
        <v>3.55</v>
      </c>
      <c r="Q37" s="29">
        <v>1</v>
      </c>
      <c r="R37" s="36">
        <v>-0.66</v>
      </c>
      <c r="S37" s="36">
        <v>-0.67</v>
      </c>
    </row>
    <row r="38" spans="1:25">
      <c r="A38" s="202"/>
      <c r="B38" s="29">
        <v>4</v>
      </c>
      <c r="C38" s="29">
        <v>3383</v>
      </c>
      <c r="D38" s="29">
        <v>7.47</v>
      </c>
      <c r="E38" s="29">
        <v>-15998.4</v>
      </c>
      <c r="F38" s="157">
        <v>-2.12</v>
      </c>
      <c r="G38" s="113">
        <v>29.63</v>
      </c>
      <c r="H38" s="157">
        <v>-4.7300000000000004</v>
      </c>
      <c r="I38" s="113">
        <v>2</v>
      </c>
      <c r="J38" s="113">
        <v>173.61</v>
      </c>
      <c r="K38" s="113">
        <v>13.19</v>
      </c>
      <c r="L38" s="113">
        <v>12.31</v>
      </c>
      <c r="M38" s="157">
        <v>2</v>
      </c>
      <c r="N38" s="113">
        <v>14.1</v>
      </c>
      <c r="O38" s="113">
        <v>3.75</v>
      </c>
      <c r="P38" s="113">
        <v>5.81</v>
      </c>
      <c r="Q38" s="157">
        <v>1</v>
      </c>
      <c r="R38" s="113">
        <v>-0.3</v>
      </c>
      <c r="S38" s="113">
        <v>-0.37</v>
      </c>
      <c r="U38" s="203"/>
      <c r="V38" s="203"/>
      <c r="W38" s="203"/>
      <c r="X38" s="203"/>
      <c r="Y38" s="203"/>
    </row>
    <row r="39" spans="1:25">
      <c r="A39" s="202"/>
      <c r="B39" s="29">
        <v>5</v>
      </c>
      <c r="C39" s="29">
        <v>4946</v>
      </c>
      <c r="D39" s="29">
        <v>10.93</v>
      </c>
      <c r="E39" s="29">
        <v>-60800.82</v>
      </c>
      <c r="F39" s="157">
        <v>-8.0500000000000007</v>
      </c>
      <c r="G39" s="113">
        <v>26.26</v>
      </c>
      <c r="H39" s="157">
        <v>-12.29</v>
      </c>
      <c r="I39" s="113">
        <v>8</v>
      </c>
      <c r="J39" s="113">
        <v>604.9</v>
      </c>
      <c r="K39" s="113">
        <v>19.239999999999998</v>
      </c>
      <c r="L39" s="113">
        <v>16.739999999999998</v>
      </c>
      <c r="M39" s="157">
        <v>2</v>
      </c>
      <c r="N39" s="113">
        <v>36.14</v>
      </c>
      <c r="O39" s="113">
        <v>7.81</v>
      </c>
      <c r="P39" s="113">
        <v>7.02</v>
      </c>
      <c r="Q39" s="157">
        <v>2</v>
      </c>
      <c r="R39" s="113">
        <v>-0.43</v>
      </c>
      <c r="S39" s="113">
        <v>-0.52</v>
      </c>
      <c r="U39" s="203"/>
      <c r="V39" s="203"/>
      <c r="W39" s="203"/>
      <c r="X39" s="203"/>
      <c r="Y39" s="203"/>
    </row>
    <row r="40" spans="1:25">
      <c r="A40" s="202"/>
      <c r="B40" s="29">
        <v>6</v>
      </c>
      <c r="C40" s="29">
        <v>4206</v>
      </c>
      <c r="D40" s="29">
        <v>9.2899999999999991</v>
      </c>
      <c r="E40" s="29">
        <v>44055.76</v>
      </c>
      <c r="F40" s="29">
        <v>5.83</v>
      </c>
      <c r="G40" s="113">
        <v>27.07</v>
      </c>
      <c r="H40" s="29">
        <v>10.48</v>
      </c>
      <c r="I40" s="36">
        <v>4</v>
      </c>
      <c r="J40" s="36">
        <v>230.28</v>
      </c>
      <c r="K40" s="36">
        <v>7</v>
      </c>
      <c r="L40" s="36">
        <v>23.86</v>
      </c>
      <c r="M40" s="29">
        <v>2</v>
      </c>
      <c r="N40" s="36">
        <v>9.65</v>
      </c>
      <c r="O40" s="36">
        <v>5</v>
      </c>
      <c r="P40" s="36">
        <v>8.57</v>
      </c>
      <c r="Q40" s="29">
        <v>1</v>
      </c>
      <c r="R40" s="36">
        <v>-0.22</v>
      </c>
      <c r="S40" s="36">
        <v>-0.53</v>
      </c>
      <c r="U40" s="203"/>
      <c r="V40" s="203"/>
      <c r="W40" s="203"/>
      <c r="X40" s="203"/>
      <c r="Y40" s="203"/>
    </row>
    <row r="41" spans="1:25">
      <c r="A41" s="202"/>
      <c r="B41" s="29">
        <v>7</v>
      </c>
      <c r="C41" s="29">
        <v>5451</v>
      </c>
      <c r="D41" s="29">
        <v>12.04</v>
      </c>
      <c r="E41" s="29">
        <v>86725.71</v>
      </c>
      <c r="F41" s="29">
        <v>11.48</v>
      </c>
      <c r="G41" s="113">
        <v>26.35</v>
      </c>
      <c r="H41" s="29">
        <v>15.91</v>
      </c>
      <c r="I41" s="36">
        <v>3</v>
      </c>
      <c r="J41" s="36">
        <v>206.34</v>
      </c>
      <c r="K41" s="36">
        <v>13</v>
      </c>
      <c r="L41" s="36">
        <v>13.93</v>
      </c>
      <c r="M41" s="29">
        <v>2</v>
      </c>
      <c r="N41" s="36">
        <v>14.81</v>
      </c>
      <c r="O41" s="36">
        <v>5</v>
      </c>
      <c r="P41" s="36">
        <v>5.51</v>
      </c>
      <c r="Q41" s="29">
        <v>1</v>
      </c>
      <c r="R41" s="36">
        <v>-0.21</v>
      </c>
      <c r="S41" s="36">
        <v>-0.33</v>
      </c>
      <c r="U41" s="203"/>
      <c r="V41" s="203"/>
      <c r="W41" s="203"/>
      <c r="X41" s="203"/>
      <c r="Y41" s="203"/>
    </row>
    <row r="42" spans="1:25">
      <c r="A42" s="202"/>
      <c r="B42" s="29">
        <v>8</v>
      </c>
      <c r="C42" s="29">
        <v>3759</v>
      </c>
      <c r="D42" s="29">
        <v>8.3000000000000007</v>
      </c>
      <c r="E42" s="29">
        <v>136292.35</v>
      </c>
      <c r="F42" s="29">
        <v>18.05</v>
      </c>
      <c r="G42" s="113">
        <v>25.22</v>
      </c>
      <c r="H42" s="29">
        <v>36.26</v>
      </c>
      <c r="I42" s="36">
        <v>8.5</v>
      </c>
      <c r="J42" s="36">
        <v>846.29</v>
      </c>
      <c r="K42" s="36">
        <v>20</v>
      </c>
      <c r="L42" s="36">
        <v>22.05</v>
      </c>
      <c r="M42" s="29">
        <v>3</v>
      </c>
      <c r="N42" s="36">
        <v>38.380000000000003</v>
      </c>
      <c r="O42" s="36">
        <v>7.5</v>
      </c>
      <c r="P42" s="36">
        <v>7.93</v>
      </c>
      <c r="Q42" s="29">
        <v>2</v>
      </c>
      <c r="R42" s="36">
        <v>-0.33</v>
      </c>
      <c r="S42" s="36">
        <v>-0.35</v>
      </c>
      <c r="U42" s="203"/>
      <c r="V42" s="203"/>
      <c r="W42" s="203"/>
      <c r="X42" s="203"/>
      <c r="Y42" s="203"/>
    </row>
    <row r="43" spans="1:25">
      <c r="A43" s="202"/>
      <c r="B43" s="29">
        <v>9</v>
      </c>
      <c r="C43" s="29">
        <v>3663</v>
      </c>
      <c r="D43" s="29">
        <v>8.09</v>
      </c>
      <c r="E43" s="29">
        <v>174810.64</v>
      </c>
      <c r="F43" s="29">
        <v>23.15</v>
      </c>
      <c r="G43" s="113">
        <v>26.97</v>
      </c>
      <c r="H43" s="29">
        <v>47.72</v>
      </c>
      <c r="I43" s="36">
        <v>2.2000000000000002</v>
      </c>
      <c r="J43" s="36">
        <v>418.94</v>
      </c>
      <c r="K43" s="36">
        <v>10</v>
      </c>
      <c r="L43" s="36">
        <v>16.91</v>
      </c>
      <c r="M43" s="29">
        <v>2</v>
      </c>
      <c r="N43" s="36">
        <v>24.77</v>
      </c>
      <c r="O43" s="36">
        <v>5</v>
      </c>
      <c r="P43" s="36">
        <v>6.34</v>
      </c>
      <c r="Q43" s="29">
        <v>1</v>
      </c>
      <c r="R43" s="36">
        <v>-0.37</v>
      </c>
      <c r="S43" s="36">
        <v>-0.42</v>
      </c>
      <c r="U43" s="203"/>
      <c r="V43" s="203"/>
      <c r="W43" s="203"/>
      <c r="X43" s="203"/>
      <c r="Y43" s="203"/>
    </row>
    <row r="44" spans="1:25">
      <c r="A44" s="202"/>
      <c r="B44" s="29">
        <v>10</v>
      </c>
      <c r="C44" s="29">
        <v>3945</v>
      </c>
      <c r="D44" s="29">
        <v>8.7100000000000009</v>
      </c>
      <c r="E44" s="29">
        <v>150642.73000000001</v>
      </c>
      <c r="F44" s="29">
        <v>19.95</v>
      </c>
      <c r="G44" s="113">
        <v>30.2</v>
      </c>
      <c r="H44" s="29">
        <v>38.18</v>
      </c>
      <c r="I44" s="36">
        <v>2</v>
      </c>
      <c r="J44" s="36">
        <v>104.39</v>
      </c>
      <c r="K44" s="36">
        <v>4.22</v>
      </c>
      <c r="L44" s="36">
        <v>10.82</v>
      </c>
      <c r="M44" s="29">
        <v>1</v>
      </c>
      <c r="N44" s="36">
        <v>9.65</v>
      </c>
      <c r="O44" s="36">
        <v>2.69</v>
      </c>
      <c r="P44" s="36">
        <v>5.42</v>
      </c>
      <c r="Q44" s="29">
        <v>1</v>
      </c>
      <c r="R44" s="36">
        <v>-0.5</v>
      </c>
      <c r="S44" s="36">
        <v>-0.69</v>
      </c>
      <c r="U44" s="203"/>
      <c r="V44" s="203"/>
      <c r="W44" s="203"/>
      <c r="X44" s="203"/>
      <c r="Y44" s="203"/>
    </row>
    <row r="45" spans="1:25">
      <c r="A45" s="199"/>
      <c r="B45" s="97" t="s">
        <v>34</v>
      </c>
      <c r="C45" s="20">
        <v>45268</v>
      </c>
      <c r="D45" s="20">
        <v>100</v>
      </c>
      <c r="E45" s="20">
        <v>755188.38</v>
      </c>
      <c r="F45" s="20">
        <v>100</v>
      </c>
      <c r="G45" s="114">
        <v>26.86</v>
      </c>
      <c r="H45" s="20">
        <v>16.68</v>
      </c>
      <c r="I45" s="37">
        <v>3</v>
      </c>
      <c r="J45" s="37">
        <v>387.68</v>
      </c>
      <c r="K45" s="37">
        <v>10</v>
      </c>
      <c r="L45" s="37">
        <v>17.34</v>
      </c>
      <c r="M45" s="20">
        <v>2</v>
      </c>
      <c r="N45" s="37">
        <v>22.36</v>
      </c>
      <c r="O45" s="37">
        <v>5</v>
      </c>
      <c r="P45" s="37">
        <v>6.77</v>
      </c>
      <c r="Q45" s="20">
        <v>1</v>
      </c>
      <c r="R45" s="37">
        <v>-0.37</v>
      </c>
      <c r="S45" s="37">
        <v>-0.48</v>
      </c>
      <c r="U45" s="203"/>
      <c r="V45" s="203"/>
      <c r="W45" s="203"/>
      <c r="X45" s="203"/>
      <c r="Y45" s="203"/>
    </row>
    <row r="46" spans="1:25">
      <c r="A46" s="158" t="s">
        <v>323</v>
      </c>
      <c r="B46" s="158"/>
      <c r="C46" s="158"/>
      <c r="D46" s="158"/>
      <c r="E46" s="158"/>
      <c r="F46" s="158"/>
      <c r="G46" s="162"/>
      <c r="H46" s="158"/>
      <c r="I46" s="163"/>
      <c r="J46" s="163"/>
      <c r="K46" s="163"/>
      <c r="U46" s="203"/>
      <c r="V46" s="203"/>
      <c r="W46" s="203"/>
      <c r="X46" s="203"/>
      <c r="Y46" s="203"/>
    </row>
    <row r="47" spans="1:25">
      <c r="A47" s="158" t="s">
        <v>453</v>
      </c>
      <c r="B47" s="158"/>
      <c r="C47" s="158"/>
      <c r="D47" s="158"/>
      <c r="E47" s="158"/>
      <c r="F47" s="158"/>
      <c r="G47" s="162"/>
      <c r="H47" s="158"/>
      <c r="I47" s="163"/>
      <c r="J47" s="163"/>
      <c r="K47" s="163"/>
      <c r="U47" s="203"/>
      <c r="V47" s="203"/>
      <c r="W47" s="203"/>
      <c r="X47" s="203"/>
      <c r="Y47" s="203"/>
    </row>
    <row r="48" spans="1:25">
      <c r="A48" s="201" t="s">
        <v>467</v>
      </c>
      <c r="B48" s="201"/>
      <c r="C48" s="201"/>
      <c r="D48" s="201"/>
      <c r="E48" s="201"/>
      <c r="F48" s="201"/>
      <c r="G48" s="201"/>
      <c r="H48" s="201"/>
      <c r="I48" s="201"/>
      <c r="J48" s="201"/>
      <c r="K48" s="163"/>
      <c r="U48" s="203"/>
      <c r="V48" s="203"/>
      <c r="W48" s="203"/>
      <c r="X48" s="203"/>
      <c r="Y48" s="203"/>
    </row>
    <row r="49" spans="1:26">
      <c r="A49" s="201" t="s">
        <v>468</v>
      </c>
      <c r="B49" s="201"/>
      <c r="C49" s="201"/>
      <c r="D49" s="201"/>
      <c r="E49" s="201"/>
      <c r="F49" s="201"/>
      <c r="G49" s="201"/>
      <c r="H49" s="201"/>
      <c r="I49" s="201"/>
      <c r="J49" s="201"/>
      <c r="K49" s="201"/>
      <c r="U49" s="203"/>
      <c r="V49" s="203"/>
      <c r="W49" s="203"/>
      <c r="X49" s="203"/>
      <c r="Y49" s="203"/>
    </row>
    <row r="50" spans="1:26">
      <c r="U50" s="203"/>
      <c r="V50" s="203"/>
      <c r="W50" s="203"/>
      <c r="X50" s="203"/>
      <c r="Y50" s="203"/>
    </row>
    <row r="52" spans="1:26">
      <c r="U52" t="s">
        <v>443</v>
      </c>
    </row>
    <row r="64" spans="1:26">
      <c r="I64" s="7"/>
      <c r="J64" s="7"/>
      <c r="K64" s="7"/>
      <c r="L64" s="7"/>
      <c r="M64" s="6"/>
      <c r="N64" s="7"/>
      <c r="O64" s="7"/>
      <c r="P64" s="7"/>
      <c r="Q64" s="7"/>
      <c r="R64" s="7"/>
      <c r="S64" s="7"/>
      <c r="T64" s="6"/>
      <c r="U64" s="7"/>
      <c r="V64" s="7"/>
      <c r="W64" s="7"/>
      <c r="X64" s="6"/>
      <c r="Y64" s="7"/>
      <c r="Z64" s="7"/>
    </row>
    <row r="65" spans="9:26">
      <c r="I65" s="13"/>
      <c r="J65" s="13"/>
      <c r="K65" s="13"/>
      <c r="L65" s="13"/>
      <c r="M65" s="12"/>
      <c r="N65" s="13"/>
      <c r="O65" s="13"/>
      <c r="P65" s="13"/>
      <c r="Q65" s="13"/>
      <c r="R65" s="13"/>
      <c r="S65" s="13"/>
      <c r="T65" s="12"/>
      <c r="U65" s="13"/>
      <c r="V65" s="13"/>
      <c r="W65" s="13"/>
      <c r="X65" s="12"/>
      <c r="Y65" s="13"/>
      <c r="Z65" s="13"/>
    </row>
  </sheetData>
  <mergeCells count="8">
    <mergeCell ref="A1:S1"/>
    <mergeCell ref="U38:Y50"/>
    <mergeCell ref="A3:A12"/>
    <mergeCell ref="A13:A21"/>
    <mergeCell ref="A24:A34"/>
    <mergeCell ref="A35:A45"/>
    <mergeCell ref="A48:J48"/>
    <mergeCell ref="A49:K49"/>
  </mergeCell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5"/>
  <sheetViews>
    <sheetView zoomScaleNormal="100" workbookViewId="0">
      <selection activeCell="B17" sqref="B17"/>
    </sheetView>
  </sheetViews>
  <sheetFormatPr defaultColWidth="9" defaultRowHeight="12.75"/>
  <cols>
    <col min="1" max="1" width="28.1640625" style="28" customWidth="1"/>
    <col min="2" max="2" width="16.6640625" bestFit="1" customWidth="1"/>
    <col min="3" max="3" width="24.6640625" bestFit="1" customWidth="1"/>
    <col min="4" max="4" width="28.1640625" bestFit="1" customWidth="1"/>
    <col min="5" max="5" width="11.1640625" bestFit="1" customWidth="1"/>
    <col min="6" max="6" width="17" bestFit="1" customWidth="1"/>
    <col min="7" max="7" width="10.33203125" bestFit="1" customWidth="1"/>
    <col min="8" max="8" width="16.1640625" style="2" bestFit="1" customWidth="1"/>
    <col min="9" max="9" width="22" style="2" bestFit="1" customWidth="1"/>
    <col min="10" max="10" width="53.83203125" bestFit="1" customWidth="1"/>
    <col min="11" max="11" width="51.1640625" bestFit="1" customWidth="1"/>
    <col min="19" max="19" width="12.1640625" style="1" bestFit="1" customWidth="1"/>
    <col min="22" max="22" width="9.33203125" style="1"/>
  </cols>
  <sheetData>
    <row r="1" spans="1:22" ht="30.95" customHeight="1">
      <c r="A1" s="191" t="s">
        <v>376</v>
      </c>
      <c r="B1" s="191"/>
      <c r="C1" s="191"/>
      <c r="D1" s="191"/>
      <c r="E1" s="191"/>
      <c r="F1" s="191"/>
      <c r="G1" s="191"/>
      <c r="H1" s="191"/>
      <c r="I1" s="191"/>
      <c r="J1" s="191"/>
      <c r="K1" s="191"/>
      <c r="L1" s="47"/>
      <c r="M1" s="47"/>
      <c r="N1" s="47"/>
      <c r="O1" s="47"/>
      <c r="P1" s="47"/>
      <c r="Q1" s="47"/>
      <c r="R1" s="47"/>
      <c r="S1" s="47"/>
      <c r="T1" s="47"/>
    </row>
    <row r="2" spans="1:22">
      <c r="A2" s="19"/>
      <c r="B2" s="19"/>
      <c r="C2" s="50" t="s">
        <v>152</v>
      </c>
      <c r="D2" s="27" t="s">
        <v>197</v>
      </c>
      <c r="E2" s="27" t="s">
        <v>31</v>
      </c>
      <c r="F2" s="27" t="s">
        <v>32</v>
      </c>
      <c r="G2" s="27" t="s">
        <v>33</v>
      </c>
      <c r="H2" s="51" t="s">
        <v>158</v>
      </c>
      <c r="I2" s="51" t="s">
        <v>192</v>
      </c>
      <c r="J2" s="27" t="s">
        <v>193</v>
      </c>
      <c r="K2" s="27" t="s">
        <v>194</v>
      </c>
      <c r="L2" s="3"/>
    </row>
    <row r="3" spans="1:22">
      <c r="A3" s="197" t="s">
        <v>191</v>
      </c>
      <c r="B3" s="26">
        <v>1</v>
      </c>
      <c r="C3" s="53">
        <v>3281839</v>
      </c>
      <c r="D3" s="54">
        <v>37.35</v>
      </c>
      <c r="E3" s="54">
        <v>35.89</v>
      </c>
      <c r="F3" s="54">
        <v>19.899999999999999</v>
      </c>
      <c r="G3" s="54">
        <v>71.53</v>
      </c>
      <c r="H3" s="55">
        <v>10</v>
      </c>
      <c r="I3" s="55">
        <v>30</v>
      </c>
      <c r="J3" s="54">
        <v>40.69</v>
      </c>
      <c r="K3" s="54">
        <v>59.09</v>
      </c>
      <c r="L3" s="3"/>
    </row>
    <row r="4" spans="1:22">
      <c r="A4" s="202"/>
      <c r="B4" s="29">
        <v>2</v>
      </c>
      <c r="C4" s="39">
        <v>2221890</v>
      </c>
      <c r="D4" s="36">
        <v>25.29</v>
      </c>
      <c r="E4" s="36">
        <v>35.83</v>
      </c>
      <c r="F4" s="36">
        <v>21.58</v>
      </c>
      <c r="G4" s="36">
        <v>78.959999999999994</v>
      </c>
      <c r="H4" s="57">
        <v>23.87</v>
      </c>
      <c r="I4" s="57">
        <v>70</v>
      </c>
      <c r="J4" s="36">
        <v>30.64</v>
      </c>
      <c r="K4" s="36">
        <v>48.26</v>
      </c>
      <c r="L4" s="3"/>
    </row>
    <row r="5" spans="1:22">
      <c r="A5" s="202"/>
      <c r="B5" s="29">
        <v>3</v>
      </c>
      <c r="C5" s="39">
        <v>1353506</v>
      </c>
      <c r="D5" s="36">
        <v>15.4</v>
      </c>
      <c r="E5" s="36">
        <v>35.72</v>
      </c>
      <c r="F5" s="36">
        <v>19.84</v>
      </c>
      <c r="G5" s="36">
        <v>84.01</v>
      </c>
      <c r="H5" s="57">
        <v>43.5</v>
      </c>
      <c r="I5" s="57">
        <v>149.36000000000001</v>
      </c>
      <c r="J5" s="36">
        <v>30.3</v>
      </c>
      <c r="K5" s="36">
        <v>48.65</v>
      </c>
      <c r="L5" s="3"/>
    </row>
    <row r="6" spans="1:22">
      <c r="A6" s="202"/>
      <c r="B6" s="29">
        <v>4</v>
      </c>
      <c r="C6" s="39">
        <v>858091</v>
      </c>
      <c r="D6" s="36">
        <v>9.77</v>
      </c>
      <c r="E6" s="36">
        <v>35.81</v>
      </c>
      <c r="F6" s="36">
        <v>22.65</v>
      </c>
      <c r="G6" s="36">
        <v>85.79</v>
      </c>
      <c r="H6" s="57">
        <v>66.56</v>
      </c>
      <c r="I6" s="57">
        <v>246.65</v>
      </c>
      <c r="J6" s="36">
        <v>31.18</v>
      </c>
      <c r="K6" s="36">
        <v>47.28</v>
      </c>
      <c r="L6" s="3"/>
    </row>
    <row r="7" spans="1:22">
      <c r="A7" s="202"/>
      <c r="B7" s="29">
        <v>5</v>
      </c>
      <c r="C7" s="39">
        <v>508052</v>
      </c>
      <c r="D7" s="36">
        <v>5.78</v>
      </c>
      <c r="E7" s="36">
        <v>36.35</v>
      </c>
      <c r="F7" s="36">
        <v>21.76</v>
      </c>
      <c r="G7" s="36">
        <v>89.68</v>
      </c>
      <c r="H7" s="57">
        <v>125.64</v>
      </c>
      <c r="I7" s="57">
        <v>428.19</v>
      </c>
      <c r="J7" s="36">
        <v>28.89</v>
      </c>
      <c r="K7" s="36">
        <v>46.43</v>
      </c>
      <c r="L7" s="3"/>
    </row>
    <row r="8" spans="1:22">
      <c r="A8" s="202"/>
      <c r="B8" s="29">
        <v>6</v>
      </c>
      <c r="C8" s="39">
        <v>291905</v>
      </c>
      <c r="D8" s="36">
        <v>3.32</v>
      </c>
      <c r="E8" s="36">
        <v>36.57</v>
      </c>
      <c r="F8" s="36">
        <v>21.91</v>
      </c>
      <c r="G8" s="36">
        <v>90.27</v>
      </c>
      <c r="H8" s="57">
        <v>206.24</v>
      </c>
      <c r="I8" s="57">
        <v>705.35</v>
      </c>
      <c r="J8" s="36">
        <v>28.48</v>
      </c>
      <c r="K8" s="36">
        <v>45.6</v>
      </c>
      <c r="L8" s="3"/>
    </row>
    <row r="9" spans="1:22">
      <c r="A9" s="202"/>
      <c r="B9" s="29">
        <v>7</v>
      </c>
      <c r="C9" s="39">
        <v>158298</v>
      </c>
      <c r="D9" s="36">
        <v>1.8</v>
      </c>
      <c r="E9" s="36">
        <v>36.76</v>
      </c>
      <c r="F9" s="36">
        <v>22.79</v>
      </c>
      <c r="G9" s="36">
        <v>92.33</v>
      </c>
      <c r="H9" s="57">
        <v>313.54000000000002</v>
      </c>
      <c r="I9" s="57">
        <v>1003.32</v>
      </c>
      <c r="J9" s="36">
        <v>26.73</v>
      </c>
      <c r="K9" s="36">
        <v>43.01</v>
      </c>
      <c r="L9" s="3"/>
    </row>
    <row r="10" spans="1:22">
      <c r="A10" s="202"/>
      <c r="B10" s="29">
        <v>8</v>
      </c>
      <c r="C10" s="39">
        <v>75541</v>
      </c>
      <c r="D10" s="36">
        <v>0.86</v>
      </c>
      <c r="E10" s="36">
        <v>36.47</v>
      </c>
      <c r="F10" s="36">
        <v>24.36</v>
      </c>
      <c r="G10" s="36">
        <v>93.3</v>
      </c>
      <c r="H10" s="57">
        <v>532.96</v>
      </c>
      <c r="I10" s="57">
        <v>1570.6</v>
      </c>
      <c r="J10" s="36">
        <v>24.26</v>
      </c>
      <c r="K10" s="36">
        <v>40.11</v>
      </c>
      <c r="L10" s="3"/>
    </row>
    <row r="11" spans="1:22">
      <c r="A11" s="202"/>
      <c r="B11" s="29">
        <v>9</v>
      </c>
      <c r="C11" s="39">
        <v>27979</v>
      </c>
      <c r="D11" s="36">
        <v>0.32</v>
      </c>
      <c r="E11" s="36">
        <v>35.65</v>
      </c>
      <c r="F11" s="36">
        <v>22.15</v>
      </c>
      <c r="G11" s="36">
        <v>93.53</v>
      </c>
      <c r="H11" s="57">
        <v>855.15</v>
      </c>
      <c r="I11" s="57">
        <v>2001</v>
      </c>
      <c r="J11" s="36">
        <v>19.79</v>
      </c>
      <c r="K11" s="36">
        <v>38.47</v>
      </c>
      <c r="L11" s="3"/>
    </row>
    <row r="12" spans="1:22">
      <c r="A12" s="202"/>
      <c r="B12" s="29">
        <v>10</v>
      </c>
      <c r="C12" s="39">
        <v>8947</v>
      </c>
      <c r="D12" s="36">
        <v>0.1</v>
      </c>
      <c r="E12" s="36">
        <v>33.340000000000003</v>
      </c>
      <c r="F12" s="36">
        <v>21.48</v>
      </c>
      <c r="G12" s="36">
        <v>92.2</v>
      </c>
      <c r="H12" s="57">
        <v>1160.6099999999999</v>
      </c>
      <c r="I12" s="57">
        <v>2514.09</v>
      </c>
      <c r="J12" s="36">
        <v>14.63</v>
      </c>
      <c r="K12" s="36">
        <v>34.450000000000003</v>
      </c>
      <c r="L12" s="3"/>
    </row>
    <row r="13" spans="1:22">
      <c r="A13" s="199"/>
      <c r="B13" s="20">
        <v>11</v>
      </c>
      <c r="C13" s="40">
        <v>830</v>
      </c>
      <c r="D13" s="37">
        <v>0.01</v>
      </c>
      <c r="E13" s="37">
        <v>28.22</v>
      </c>
      <c r="F13" s="37">
        <v>35.24</v>
      </c>
      <c r="G13" s="37">
        <v>100</v>
      </c>
      <c r="H13" s="59">
        <v>612.85</v>
      </c>
      <c r="I13" s="59">
        <v>2102.83</v>
      </c>
      <c r="J13" s="37">
        <v>16.190000000000001</v>
      </c>
      <c r="K13" s="37">
        <v>35.24</v>
      </c>
      <c r="L13" s="3"/>
    </row>
    <row r="14" spans="1:22">
      <c r="A14" s="158" t="s">
        <v>323</v>
      </c>
      <c r="C14" s="1"/>
    </row>
    <row r="15" spans="1:22">
      <c r="A15" s="158" t="s">
        <v>472</v>
      </c>
      <c r="S15" s="8"/>
      <c r="V15" s="8"/>
    </row>
  </sheetData>
  <mergeCells count="2">
    <mergeCell ref="A3:A13"/>
    <mergeCell ref="A1:K1"/>
  </mergeCells>
  <pageMargins left="0.7" right="0.7" top="0.75" bottom="0.75" header="0.3" footer="0.3"/>
  <pageSetup paperSize="9" orientation="portrait" horizontalDpi="429496729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4"/>
  <sheetViews>
    <sheetView zoomScaleNormal="100" workbookViewId="0">
      <selection activeCell="C9" sqref="C9"/>
    </sheetView>
  </sheetViews>
  <sheetFormatPr defaultColWidth="9" defaultRowHeight="12.75"/>
  <cols>
    <col min="1" max="1" width="26" style="28" bestFit="1" customWidth="1"/>
    <col min="2" max="2" width="30" bestFit="1" customWidth="1"/>
    <col min="3" max="3" width="35.33203125" style="1" bestFit="1" customWidth="1"/>
    <col min="4" max="4" width="28.1640625" style="3" bestFit="1" customWidth="1"/>
    <col min="5" max="5" width="11.1640625" style="3" bestFit="1" customWidth="1"/>
    <col min="6" max="6" width="17" style="3" bestFit="1" customWidth="1"/>
    <col min="7" max="7" width="10.33203125" style="3" bestFit="1" customWidth="1"/>
    <col min="8" max="8" width="14.33203125" style="3" bestFit="1" customWidth="1"/>
    <col min="9" max="9" width="22" style="3" bestFit="1" customWidth="1"/>
    <col min="10" max="10" width="53.83203125" style="3" bestFit="1" customWidth="1"/>
    <col min="11" max="11" width="51.1640625" style="3" bestFit="1" customWidth="1"/>
  </cols>
  <sheetData>
    <row r="1" spans="1:11" ht="30.95" customHeight="1">
      <c r="A1" s="191" t="s">
        <v>377</v>
      </c>
      <c r="B1" s="191"/>
      <c r="C1" s="191"/>
      <c r="D1" s="191"/>
      <c r="E1" s="191"/>
      <c r="F1" s="191"/>
      <c r="G1" s="191"/>
      <c r="H1" s="191"/>
      <c r="I1" s="191"/>
      <c r="J1" s="191"/>
      <c r="K1" s="191"/>
    </row>
    <row r="2" spans="1:11">
      <c r="B2" s="19"/>
      <c r="C2" s="50" t="s">
        <v>196</v>
      </c>
      <c r="D2" s="27" t="s">
        <v>197</v>
      </c>
      <c r="E2" s="27" t="s">
        <v>31</v>
      </c>
      <c r="F2" s="27" t="s">
        <v>32</v>
      </c>
      <c r="G2" s="27" t="s">
        <v>33</v>
      </c>
      <c r="H2" s="27" t="s">
        <v>198</v>
      </c>
      <c r="I2" s="27" t="s">
        <v>192</v>
      </c>
      <c r="J2" s="27" t="s">
        <v>193</v>
      </c>
      <c r="K2" s="27" t="s">
        <v>194</v>
      </c>
    </row>
    <row r="3" spans="1:11">
      <c r="A3" s="197" t="s">
        <v>195</v>
      </c>
      <c r="B3" s="26" t="s">
        <v>38</v>
      </c>
      <c r="C3" s="53">
        <v>1852642</v>
      </c>
      <c r="D3" s="54">
        <v>21.08</v>
      </c>
      <c r="E3" s="54">
        <v>36.25</v>
      </c>
      <c r="F3" s="54">
        <v>19.309999999999999</v>
      </c>
      <c r="G3" s="54">
        <v>67.25</v>
      </c>
      <c r="H3" s="54">
        <v>8</v>
      </c>
      <c r="I3" s="54">
        <v>20</v>
      </c>
      <c r="J3" s="54">
        <v>43.9</v>
      </c>
      <c r="K3" s="54">
        <v>53.42</v>
      </c>
    </row>
    <row r="4" spans="1:11">
      <c r="A4" s="202"/>
      <c r="B4" s="29" t="s">
        <v>39</v>
      </c>
      <c r="C4" s="39">
        <v>877018</v>
      </c>
      <c r="D4" s="36">
        <v>9.98</v>
      </c>
      <c r="E4" s="36">
        <v>34.35</v>
      </c>
      <c r="F4" s="36">
        <v>20.86</v>
      </c>
      <c r="G4" s="36">
        <v>71.72</v>
      </c>
      <c r="H4" s="36">
        <v>12.46</v>
      </c>
      <c r="I4" s="36">
        <v>27.85</v>
      </c>
      <c r="J4" s="36">
        <v>33.130000000000003</v>
      </c>
      <c r="K4" s="36">
        <v>54.74</v>
      </c>
    </row>
    <row r="5" spans="1:11">
      <c r="A5" s="202"/>
      <c r="B5" s="29" t="s">
        <v>40</v>
      </c>
      <c r="C5" s="39">
        <v>1211582</v>
      </c>
      <c r="D5" s="36">
        <v>13.79</v>
      </c>
      <c r="E5" s="36">
        <v>34.31</v>
      </c>
      <c r="F5" s="36">
        <v>20.77</v>
      </c>
      <c r="G5" s="36">
        <v>76.23</v>
      </c>
      <c r="H5" s="36">
        <v>17.84</v>
      </c>
      <c r="I5" s="36">
        <v>40</v>
      </c>
      <c r="J5" s="36">
        <v>32.770000000000003</v>
      </c>
      <c r="K5" s="36">
        <v>51.93</v>
      </c>
    </row>
    <row r="6" spans="1:11">
      <c r="A6" s="202"/>
      <c r="B6" s="29" t="s">
        <v>41</v>
      </c>
      <c r="C6" s="39">
        <v>939543</v>
      </c>
      <c r="D6" s="36">
        <v>10.69</v>
      </c>
      <c r="E6" s="36">
        <v>34.67</v>
      </c>
      <c r="F6" s="36">
        <v>20.48</v>
      </c>
      <c r="G6" s="36">
        <v>80.900000000000006</v>
      </c>
      <c r="H6" s="36">
        <v>25.19</v>
      </c>
      <c r="I6" s="36">
        <v>60</v>
      </c>
      <c r="J6" s="36">
        <v>30.56</v>
      </c>
      <c r="K6" s="36">
        <v>52.16</v>
      </c>
    </row>
    <row r="7" spans="1:11">
      <c r="A7" s="202"/>
      <c r="B7" s="29" t="s">
        <v>42</v>
      </c>
      <c r="C7" s="39">
        <v>524419</v>
      </c>
      <c r="D7" s="36">
        <v>5.97</v>
      </c>
      <c r="E7" s="36">
        <v>34.46</v>
      </c>
      <c r="F7" s="36">
        <v>21.93</v>
      </c>
      <c r="G7" s="36">
        <v>83.24</v>
      </c>
      <c r="H7" s="36">
        <v>35</v>
      </c>
      <c r="I7" s="36">
        <v>84.5</v>
      </c>
      <c r="J7" s="36">
        <v>30.95</v>
      </c>
      <c r="K7" s="36">
        <v>51</v>
      </c>
    </row>
    <row r="8" spans="1:11">
      <c r="A8" s="202"/>
      <c r="B8" s="29" t="s">
        <v>43</v>
      </c>
      <c r="C8" s="39">
        <v>391587</v>
      </c>
      <c r="D8" s="36">
        <v>4.46</v>
      </c>
      <c r="E8" s="36">
        <v>34.81</v>
      </c>
      <c r="F8" s="36">
        <v>22.24</v>
      </c>
      <c r="G8" s="36">
        <v>85.32</v>
      </c>
      <c r="H8" s="36">
        <v>41.98</v>
      </c>
      <c r="I8" s="36">
        <v>106.88</v>
      </c>
      <c r="J8" s="36">
        <v>29.99</v>
      </c>
      <c r="K8" s="36">
        <v>51.13</v>
      </c>
    </row>
    <row r="9" spans="1:11">
      <c r="A9" s="202"/>
      <c r="B9" s="29" t="s">
        <v>44</v>
      </c>
      <c r="C9" s="39">
        <v>298249</v>
      </c>
      <c r="D9" s="36">
        <v>3.39</v>
      </c>
      <c r="E9" s="36">
        <v>34.81</v>
      </c>
      <c r="F9" s="36">
        <v>20.69</v>
      </c>
      <c r="G9" s="36">
        <v>86.22</v>
      </c>
      <c r="H9" s="36">
        <v>52.78</v>
      </c>
      <c r="I9" s="36">
        <v>137.19</v>
      </c>
      <c r="J9" s="36">
        <v>30.21</v>
      </c>
      <c r="K9" s="36">
        <v>50.81</v>
      </c>
    </row>
    <row r="10" spans="1:11">
      <c r="A10" s="202"/>
      <c r="B10" s="29" t="s">
        <v>45</v>
      </c>
      <c r="C10" s="39">
        <v>951539</v>
      </c>
      <c r="D10" s="36">
        <v>10.83</v>
      </c>
      <c r="E10" s="36">
        <v>35.44</v>
      </c>
      <c r="F10" s="36">
        <v>21.61</v>
      </c>
      <c r="G10" s="36">
        <v>87.3</v>
      </c>
      <c r="H10" s="36">
        <v>70.59</v>
      </c>
      <c r="I10" s="36">
        <v>190.38</v>
      </c>
      <c r="J10" s="36">
        <v>31.7</v>
      </c>
      <c r="K10" s="36">
        <v>50.97</v>
      </c>
    </row>
    <row r="11" spans="1:11">
      <c r="A11" s="202"/>
      <c r="B11" s="29" t="s">
        <v>46</v>
      </c>
      <c r="C11" s="39">
        <v>846385</v>
      </c>
      <c r="D11" s="36">
        <v>9.6300000000000008</v>
      </c>
      <c r="E11" s="36">
        <v>37.049999999999997</v>
      </c>
      <c r="F11" s="36">
        <v>21.33</v>
      </c>
      <c r="G11" s="36">
        <v>89.04</v>
      </c>
      <c r="H11" s="36">
        <v>134.51</v>
      </c>
      <c r="I11" s="36">
        <v>362.28</v>
      </c>
      <c r="J11" s="36">
        <v>30.72</v>
      </c>
      <c r="K11" s="36">
        <v>51.23</v>
      </c>
    </row>
    <row r="12" spans="1:11">
      <c r="A12" s="202"/>
      <c r="B12" s="29" t="s">
        <v>47</v>
      </c>
      <c r="C12" s="39">
        <v>602500</v>
      </c>
      <c r="D12" s="36">
        <v>6.86</v>
      </c>
      <c r="E12" s="36">
        <v>39.270000000000003</v>
      </c>
      <c r="F12" s="36">
        <v>21.73</v>
      </c>
      <c r="G12" s="36">
        <v>90.84</v>
      </c>
      <c r="H12" s="36">
        <v>319.82</v>
      </c>
      <c r="I12" s="36">
        <v>836.22</v>
      </c>
      <c r="J12" s="36">
        <v>30.24</v>
      </c>
      <c r="K12" s="36">
        <v>49.39</v>
      </c>
    </row>
    <row r="13" spans="1:11">
      <c r="A13" s="199"/>
      <c r="B13" s="20" t="s">
        <v>48</v>
      </c>
      <c r="C13" s="40">
        <v>291417</v>
      </c>
      <c r="D13" s="37">
        <v>3.32</v>
      </c>
      <c r="E13" s="37">
        <v>45.38</v>
      </c>
      <c r="F13" s="37">
        <v>23.09</v>
      </c>
      <c r="G13" s="37">
        <v>92.17</v>
      </c>
      <c r="H13" s="37">
        <v>860.5</v>
      </c>
      <c r="I13" s="59">
        <v>2204.23</v>
      </c>
      <c r="J13" s="37">
        <v>30.83</v>
      </c>
      <c r="K13" s="37">
        <v>45.6</v>
      </c>
    </row>
    <row r="14" spans="1:11">
      <c r="A14" s="41" t="s">
        <v>323</v>
      </c>
    </row>
  </sheetData>
  <mergeCells count="2">
    <mergeCell ref="A3:A13"/>
    <mergeCell ref="A1:K1"/>
  </mergeCells>
  <pageMargins left="0.7" right="0.7" top="0.75" bottom="0.75" header="0.3" footer="0.3"/>
  <pageSetup paperSize="9" orientation="portrait" horizontalDpi="4294967292"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Index</vt:lpstr>
      <vt:lpstr>Table 1</vt:lpstr>
      <vt:lpstr>Table 2</vt:lpstr>
      <vt:lpstr>Table 3</vt:lpstr>
      <vt:lpstr>Table 4</vt:lpstr>
      <vt:lpstr>Table 5</vt:lpstr>
      <vt:lpstr>Table 6</vt:lpstr>
      <vt:lpstr>Table 7</vt:lpstr>
      <vt:lpstr>Table 8</vt:lpstr>
      <vt:lpstr> 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2022-02-15T11:49:01Z</dcterms:created>
  <dcterms:modified xsi:type="dcterms:W3CDTF">2023-03-02T13:45:15Z</dcterms:modified>
</cp:coreProperties>
</file>